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75b17cbdf15f8806/Skrivbord/Sydsvenska Volleybollförbundet/Spelscheman - Färdiga och testade/"/>
    </mc:Choice>
  </mc:AlternateContent>
  <xr:revisionPtr revIDLastSave="305" documentId="8_{1E7FB3D3-78F9-42B8-85FE-75E481667C95}" xr6:coauthVersionLast="47" xr6:coauthVersionMax="47" xr10:uidLastSave="{F4C79D27-E73A-47C3-8419-0CDE81DED67B}"/>
  <bookViews>
    <workbookView xWindow="-110" yWindow="-110" windowWidth="19420" windowHeight="10300" xr2:uid="{00000000-000D-0000-FFFF-FFFF00000000}"/>
  </bookViews>
  <sheets>
    <sheet name="7 lag (2 planer)" sheetId="1" r:id="rId1"/>
    <sheet name="manual rank only" sheetId="2" r:id="rId2"/>
  </sheets>
  <definedNames>
    <definedName name="_xlnm.Print_Area" localSheetId="0">'7 lag (2 planer)'!$A$3:$V$81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6" i="1" l="1"/>
  <c r="F86" i="1"/>
  <c r="G57" i="1"/>
  <c r="H56" i="1"/>
  <c r="L56" i="1" s="1"/>
  <c r="G56" i="1"/>
  <c r="H55" i="1"/>
  <c r="L55" i="1" s="1"/>
  <c r="G55" i="1"/>
  <c r="G54" i="1"/>
  <c r="C87" i="1"/>
  <c r="D87" i="1"/>
  <c r="E87" i="1"/>
  <c r="G87" i="1"/>
  <c r="H87" i="1"/>
  <c r="L87" i="1" s="1"/>
  <c r="C88" i="1"/>
  <c r="D88" i="1"/>
  <c r="E88" i="1"/>
  <c r="F88" i="1" s="1"/>
  <c r="G88" i="1"/>
  <c r="H88" i="1"/>
  <c r="L88" i="1" s="1"/>
  <c r="F87" i="1" l="1"/>
  <c r="F16" i="1"/>
  <c r="H86" i="1"/>
  <c r="G86" i="1"/>
  <c r="E86" i="1"/>
  <c r="D86" i="1"/>
  <c r="C86" i="1"/>
  <c r="Y88" i="1" l="1"/>
  <c r="Y87" i="1" l="1"/>
  <c r="Y86" i="1"/>
  <c r="H35" i="1"/>
  <c r="H34" i="1"/>
  <c r="H33" i="1"/>
  <c r="L33" i="1" s="1"/>
  <c r="G35" i="1"/>
  <c r="G34" i="1"/>
  <c r="G33" i="1"/>
  <c r="E35" i="1"/>
  <c r="F35" i="1" s="1"/>
  <c r="E34" i="1"/>
  <c r="E33" i="1"/>
  <c r="F33" i="1" s="1"/>
  <c r="D35" i="1"/>
  <c r="D34" i="1"/>
  <c r="D33" i="1"/>
  <c r="C35" i="1"/>
  <c r="C34" i="1"/>
  <c r="C33" i="1"/>
  <c r="L34" i="1" l="1"/>
  <c r="F34" i="1"/>
  <c r="L35" i="1"/>
  <c r="H57" i="1"/>
  <c r="L57" i="1" s="1"/>
  <c r="E57" i="1"/>
  <c r="F57" i="1" s="1"/>
  <c r="D57" i="1"/>
  <c r="C57" i="1"/>
  <c r="H54" i="1"/>
  <c r="L54" i="1" s="1"/>
  <c r="E54" i="1"/>
  <c r="F54" i="1" s="1"/>
  <c r="D54" i="1"/>
  <c r="F19" i="1" l="1"/>
  <c r="G49" i="1" s="1"/>
  <c r="F18" i="1"/>
  <c r="G28" i="1" s="1"/>
  <c r="F17" i="1"/>
  <c r="G45" i="1" s="1"/>
  <c r="G47" i="1"/>
  <c r="C18" i="1"/>
  <c r="C17" i="1"/>
  <c r="C16" i="1"/>
  <c r="G26" i="1" l="1"/>
  <c r="G51" i="1"/>
  <c r="G30" i="1"/>
  <c r="G43" i="1"/>
  <c r="G41" i="1"/>
  <c r="A33" i="1"/>
  <c r="C26" i="1"/>
  <c r="C30" i="1"/>
  <c r="E28" i="1"/>
  <c r="A35" i="1"/>
  <c r="E30" i="1"/>
  <c r="C45" i="1"/>
  <c r="C49" i="1"/>
  <c r="C41" i="1"/>
  <c r="A54" i="1"/>
  <c r="E26" i="1"/>
  <c r="C28" i="1"/>
  <c r="A34" i="1"/>
  <c r="C43" i="1"/>
  <c r="A55" i="1"/>
  <c r="E49" i="1"/>
  <c r="C47" i="1"/>
  <c r="E43" i="1"/>
  <c r="C51" i="1"/>
  <c r="E45" i="1"/>
  <c r="A56" i="1"/>
  <c r="E51" i="1"/>
  <c r="E47" i="1"/>
  <c r="A57" i="1"/>
  <c r="E41" i="1"/>
  <c r="E56" i="1"/>
  <c r="F56" i="1" s="1"/>
  <c r="D56" i="1"/>
  <c r="E55" i="1"/>
  <c r="D55" i="1"/>
  <c r="C56" i="1"/>
  <c r="C55" i="1"/>
  <c r="C54" i="1"/>
  <c r="F55" i="1" l="1"/>
  <c r="G9" i="2"/>
  <c r="C10" i="2"/>
  <c r="G11" i="2"/>
  <c r="C8" i="2"/>
  <c r="G8" i="2"/>
  <c r="G10" i="2"/>
  <c r="C9" i="2"/>
  <c r="Y54" i="1"/>
  <c r="Y57" i="1" l="1"/>
  <c r="Y56" i="1"/>
  <c r="Y55" i="1"/>
  <c r="Y33" i="1"/>
  <c r="Y34" i="1"/>
  <c r="Y35" i="1"/>
  <c r="R54" i="1" l="1"/>
  <c r="C67" i="1" s="1"/>
  <c r="E70" i="1" s="1"/>
  <c r="R33" i="1"/>
  <c r="R34" i="1"/>
  <c r="R35" i="1"/>
  <c r="G67" i="1" s="1"/>
  <c r="R56" i="1"/>
  <c r="G64" i="1" s="1"/>
  <c r="R57" i="1"/>
  <c r="R55" i="1"/>
  <c r="E64" i="1" s="1"/>
  <c r="C70" i="1" s="1"/>
  <c r="G7" i="1" l="1"/>
  <c r="G79" i="1"/>
  <c r="A88" i="1"/>
  <c r="A87" i="1"/>
  <c r="C79" i="1"/>
  <c r="A86" i="1"/>
  <c r="R86" i="1" s="1"/>
  <c r="G9" i="1" s="1"/>
  <c r="E79" i="1"/>
  <c r="E73" i="1"/>
  <c r="C73" i="1"/>
  <c r="C64" i="1"/>
  <c r="E67" i="1"/>
  <c r="E76" i="1" l="1"/>
  <c r="G6" i="1" s="1"/>
  <c r="G73" i="1"/>
  <c r="R88" i="1"/>
  <c r="G11" i="1" s="1"/>
  <c r="R87" i="1"/>
  <c r="G10" i="1" s="1"/>
  <c r="G8" i="1"/>
  <c r="G76" i="1"/>
  <c r="C76" i="1"/>
  <c r="G5" i="1" s="1"/>
  <c r="G70" i="1"/>
</calcChain>
</file>

<file path=xl/sharedStrings.xml><?xml version="1.0" encoding="utf-8"?>
<sst xmlns="http://schemas.openxmlformats.org/spreadsheetml/2006/main" count="147" uniqueCount="75">
  <si>
    <t>Deltagande lag</t>
  </si>
  <si>
    <t>Resultat</t>
  </si>
  <si>
    <t>1.</t>
  </si>
  <si>
    <t>2.</t>
  </si>
  <si>
    <t xml:space="preserve">3. </t>
  </si>
  <si>
    <t>4.</t>
  </si>
  <si>
    <t>5.</t>
  </si>
  <si>
    <t>6.</t>
  </si>
  <si>
    <t>7.</t>
  </si>
  <si>
    <t>Grupp A</t>
  </si>
  <si>
    <t>Grupp B</t>
  </si>
  <si>
    <t>Omgång</t>
  </si>
  <si>
    <t>Plan</t>
  </si>
  <si>
    <t>Lag A</t>
  </si>
  <si>
    <t>Lag B</t>
  </si>
  <si>
    <t>Funk.</t>
  </si>
  <si>
    <t>Setskilln</t>
  </si>
  <si>
    <t>Set 1</t>
  </si>
  <si>
    <t>Set 2</t>
  </si>
  <si>
    <t>Set 3</t>
  </si>
  <si>
    <t>-</t>
  </si>
  <si>
    <t>V</t>
  </si>
  <si>
    <t>Set +</t>
  </si>
  <si>
    <t>Set -</t>
  </si>
  <si>
    <t>Boll +</t>
  </si>
  <si>
    <t>Boll -</t>
  </si>
  <si>
    <t>Resultat Grupp A</t>
  </si>
  <si>
    <t>3.</t>
  </si>
  <si>
    <t>Resultat Grupp B</t>
  </si>
  <si>
    <t>Match</t>
  </si>
  <si>
    <t>Semi 1</t>
  </si>
  <si>
    <t>A1</t>
  </si>
  <si>
    <t>B2</t>
  </si>
  <si>
    <t>B1</t>
  </si>
  <si>
    <t>A3</t>
  </si>
  <si>
    <t>B4</t>
  </si>
  <si>
    <t>A2</t>
  </si>
  <si>
    <t>B3</t>
  </si>
  <si>
    <t>Semi 2</t>
  </si>
  <si>
    <t>Omg. 6</t>
  </si>
  <si>
    <t>Final</t>
  </si>
  <si>
    <t>Omg. 7</t>
  </si>
  <si>
    <t>Vinn. Semi 1</t>
  </si>
  <si>
    <t>Vinn. Semi 2</t>
  </si>
  <si>
    <t>Plats 3-4</t>
  </si>
  <si>
    <t>Förl. Semi 1</t>
  </si>
  <si>
    <t>Förl. Semi 2</t>
  </si>
  <si>
    <t>Ranking i gruppen</t>
  </si>
  <si>
    <t>Group A</t>
  </si>
  <si>
    <t>Group B</t>
  </si>
  <si>
    <t>rank</t>
  </si>
  <si>
    <r>
      <rPr>
        <b/>
        <sz val="11"/>
        <rFont val="Arial"/>
        <family val="2"/>
      </rPr>
      <t xml:space="preserve">NOTE:
</t>
    </r>
    <r>
      <rPr>
        <sz val="11"/>
        <rFont val="Arial"/>
        <family val="2"/>
      </rPr>
      <t>Use only in case there are 2 or more teams finishing the group stage with the same exact result.
Should that happen, write in the "rank" column in the table the final position for those teams only.
i.e. Team 4 and Team 5 finish with the same points, resulting in a tie for first place of the group. However, in the match between them, the winner was Team 4 and so they will take the first place and Team 5 will become second.</t>
    </r>
  </si>
  <si>
    <t>GRUPPSPEL</t>
  </si>
  <si>
    <t>SLUTSPEL</t>
  </si>
  <si>
    <t>Omg. 8</t>
  </si>
  <si>
    <t>Plats 5-7:1</t>
  </si>
  <si>
    <t>Poäng</t>
  </si>
  <si>
    <t>Group rank</t>
  </si>
  <si>
    <t>Tabell plats 5-7</t>
  </si>
  <si>
    <t>Resultat Plats 5-7</t>
  </si>
  <si>
    <t>Plats 5-7:2</t>
  </si>
  <si>
    <t>Förl. Plats 3-4</t>
  </si>
  <si>
    <t>7-lagsturnering</t>
  </si>
  <si>
    <t>8 omgångar</t>
  </si>
  <si>
    <t>istället för att de ska mötas en gång till.</t>
  </si>
  <si>
    <t xml:space="preserve">Förklaring till tabellen plats 5-7: En match mellan B3 och B4 spelades redan i gruppspelet, och det resultatet räknas in i tabellen, </t>
  </si>
  <si>
    <t>Setkvot</t>
  </si>
  <si>
    <t>Bollkvot</t>
  </si>
  <si>
    <t>Lag 1</t>
  </si>
  <si>
    <t>Lag 2</t>
  </si>
  <si>
    <t>Lag 3</t>
  </si>
  <si>
    <t>Lag 4</t>
  </si>
  <si>
    <t>Lag 5</t>
  </si>
  <si>
    <t>Lag 6</t>
  </si>
  <si>
    <t>Lag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</si>
</sst>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charset val="1"/>
    </font>
    <font>
      <b/>
      <sz val="20"/>
      <name val="Arial"/>
      <family val="2"/>
      <charset val="1"/>
    </font>
    <font>
      <b/>
      <sz val="14"/>
      <name val="Arial"/>
      <family val="2"/>
      <charset val="1"/>
    </font>
    <font>
      <sz val="10"/>
      <color rgb="FFFF0000"/>
      <name val="Arial"/>
      <family val="2"/>
      <charset val="1"/>
    </font>
    <font>
      <b/>
      <u/>
      <sz val="10"/>
      <name val="Arial"/>
      <family val="2"/>
      <charset val="1"/>
    </font>
    <font>
      <b/>
      <sz val="12"/>
      <name val="Arial"/>
      <family val="2"/>
      <charset val="1"/>
    </font>
    <font>
      <b/>
      <sz val="10"/>
      <name val="Arial"/>
      <family val="2"/>
      <charset val="1"/>
    </font>
    <font>
      <b/>
      <sz val="10"/>
      <color rgb="FF0000FF"/>
      <name val="Arial"/>
      <family val="2"/>
      <charset val="1"/>
    </font>
    <font>
      <b/>
      <u/>
      <sz val="14"/>
      <name val="Arial"/>
      <family val="2"/>
      <charset val="1"/>
    </font>
    <font>
      <sz val="14"/>
      <name val="Arial"/>
      <family val="2"/>
      <charset val="1"/>
    </font>
    <font>
      <b/>
      <sz val="10"/>
      <name val="Arial"/>
      <family val="2"/>
    </font>
    <font>
      <sz val="11"/>
      <name val="Arial"/>
      <family val="2"/>
    </font>
    <font>
      <b/>
      <sz val="11"/>
      <name val="Arial"/>
      <family val="2"/>
    </font>
    <font>
      <b/>
      <sz val="12"/>
      <name val="Arial"/>
      <family val="2"/>
    </font>
    <font>
      <i/>
      <sz val="1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0" xfId="0" applyFill="1"/>
    <xf numFmtId="0" fontId="10" fillId="2" borderId="0" xfId="0" applyFont="1" applyFill="1"/>
    <xf numFmtId="0" fontId="10" fillId="2" borderId="0" xfId="0" applyFont="1" applyFill="1" applyAlignment="1">
      <alignment horizontal="left"/>
    </xf>
    <xf numFmtId="0" fontId="1" fillId="2" borderId="0" xfId="0" applyFont="1" applyFill="1" applyAlignment="1">
      <alignment horizontal="left"/>
    </xf>
    <xf numFmtId="0" fontId="2" fillId="2" borderId="0" xfId="0" applyFont="1" applyFill="1" applyAlignment="1">
      <alignment horizontal="left"/>
    </xf>
    <xf numFmtId="0" fontId="3" fillId="2" borderId="0" xfId="0" applyFont="1" applyFill="1"/>
    <xf numFmtId="0" fontId="4" fillId="2" borderId="0" xfId="0" applyFont="1" applyFill="1"/>
    <xf numFmtId="0" fontId="5" fillId="2" borderId="0" xfId="0" applyFont="1" applyFill="1"/>
    <xf numFmtId="0" fontId="13" fillId="2" borderId="0" xfId="0" applyFont="1" applyFill="1" applyAlignment="1">
      <alignment horizontal="left" indent="2"/>
    </xf>
    <xf numFmtId="0" fontId="13" fillId="2" borderId="0" xfId="0" applyFont="1" applyFill="1"/>
    <xf numFmtId="0" fontId="7" fillId="2" borderId="0" xfId="0" applyFont="1" applyFill="1"/>
    <xf numFmtId="0" fontId="8" fillId="2" borderId="0" xfId="0" applyFont="1" applyFill="1"/>
    <xf numFmtId="0" fontId="9" fillId="2" borderId="0" xfId="0" applyFont="1" applyFill="1"/>
    <xf numFmtId="0" fontId="6" fillId="2" borderId="0" xfId="0" applyFont="1" applyFill="1"/>
    <xf numFmtId="0" fontId="2" fillId="2" borderId="0" xfId="0" applyFont="1" applyFill="1"/>
    <xf numFmtId="0" fontId="2" fillId="2" borderId="0" xfId="0" applyFon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49" fontId="4" fillId="2" borderId="0" xfId="0" applyNumberFormat="1" applyFont="1" applyFill="1" applyAlignment="1">
      <alignment horizontal="center"/>
    </xf>
    <xf numFmtId="0" fontId="0" fillId="2" borderId="0" xfId="0" applyFill="1" applyAlignment="1">
      <alignment horizontal="left"/>
    </xf>
    <xf numFmtId="0" fontId="6" fillId="2" borderId="0" xfId="0" applyFont="1" applyFill="1" applyAlignment="1">
      <alignment horizontal="left"/>
    </xf>
    <xf numFmtId="0" fontId="6" fillId="2" borderId="1" xfId="0" applyFont="1" applyFill="1" applyBorder="1" applyAlignment="1">
      <alignment horizontal="center"/>
    </xf>
    <xf numFmtId="0" fontId="6" fillId="2" borderId="2" xfId="0" applyFont="1" applyFill="1" applyBorder="1"/>
    <xf numFmtId="0" fontId="0" fillId="2" borderId="1" xfId="0" applyFill="1" applyBorder="1"/>
    <xf numFmtId="0" fontId="0" fillId="2" borderId="0" xfId="0" applyFill="1" applyAlignment="1">
      <alignment vertical="top"/>
    </xf>
    <xf numFmtId="0" fontId="0" fillId="5"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2" borderId="4" xfId="0" applyFont="1" applyFill="1" applyBorder="1" applyAlignment="1">
      <alignment horizontal="right"/>
    </xf>
    <xf numFmtId="0" fontId="6" fillId="2" borderId="1" xfId="0" applyFont="1" applyFill="1" applyBorder="1"/>
    <xf numFmtId="0" fontId="3" fillId="2" borderId="0" xfId="0" applyFont="1" applyFill="1" applyAlignment="1">
      <alignment horizontal="center"/>
    </xf>
    <xf numFmtId="0" fontId="3" fillId="2" borderId="0" xfId="0" applyFont="1" applyFill="1" applyAlignment="1">
      <alignment vertical="top"/>
    </xf>
    <xf numFmtId="0" fontId="0" fillId="2" borderId="0" xfId="0" quotePrefix="1" applyFill="1"/>
    <xf numFmtId="0" fontId="0" fillId="2" borderId="9" xfId="0" quotePrefix="1" applyFill="1" applyBorder="1"/>
    <xf numFmtId="0" fontId="10" fillId="2" borderId="1" xfId="0" applyFont="1" applyFill="1" applyBorder="1" applyAlignment="1">
      <alignment vertical="center"/>
    </xf>
    <xf numFmtId="0" fontId="0" fillId="2" borderId="11" xfId="0" quotePrefix="1" applyFill="1" applyBorder="1"/>
    <xf numFmtId="0" fontId="14" fillId="2" borderId="0" xfId="0" applyFont="1" applyFill="1"/>
    <xf numFmtId="0" fontId="10" fillId="2" borderId="1" xfId="0" applyFont="1" applyFill="1" applyBorder="1" applyAlignment="1">
      <alignment horizontal="right"/>
    </xf>
    <xf numFmtId="0" fontId="6" fillId="2" borderId="3" xfId="0" applyFont="1" applyFill="1" applyBorder="1"/>
    <xf numFmtId="0" fontId="6" fillId="2" borderId="4" xfId="0" applyFont="1" applyFill="1" applyBorder="1"/>
    <xf numFmtId="0" fontId="0" fillId="2" borderId="4" xfId="0" applyFill="1" applyBorder="1"/>
    <xf numFmtId="0" fontId="0" fillId="2" borderId="5" xfId="0" applyFill="1" applyBorder="1"/>
    <xf numFmtId="0" fontId="6" fillId="2" borderId="12" xfId="0" applyFont="1" applyFill="1" applyBorder="1" applyAlignment="1">
      <alignment horizontal="right" vertical="center"/>
    </xf>
    <xf numFmtId="0" fontId="6" fillId="2" borderId="13" xfId="0" applyFont="1" applyFill="1" applyBorder="1" applyAlignment="1">
      <alignment horizontal="right" vertical="center"/>
    </xf>
    <xf numFmtId="0" fontId="6" fillId="2" borderId="14" xfId="0" applyFont="1" applyFill="1" applyBorder="1" applyAlignment="1">
      <alignment horizontal="right" vertical="center"/>
    </xf>
    <xf numFmtId="0" fontId="0" fillId="2" borderId="15" xfId="0" applyFill="1" applyBorder="1"/>
    <xf numFmtId="0" fontId="0" fillId="2" borderId="16" xfId="0" applyFill="1" applyBorder="1"/>
    <xf numFmtId="0" fontId="0" fillId="2" borderId="10" xfId="0" applyFill="1" applyBorder="1"/>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6" fillId="2" borderId="2" xfId="0" applyFont="1" applyFill="1" applyBorder="1" applyAlignment="1">
      <alignment horizontal="center" vertical="center"/>
    </xf>
    <xf numFmtId="0" fontId="6" fillId="2" borderId="2" xfId="0" applyFont="1" applyFill="1" applyBorder="1" applyAlignment="1">
      <alignment horizontal="right" vertical="center"/>
    </xf>
    <xf numFmtId="0" fontId="0" fillId="2" borderId="13" xfId="0" applyFill="1" applyBorder="1" applyAlignment="1">
      <alignment horizontal="right" vertical="center"/>
    </xf>
    <xf numFmtId="0" fontId="0" fillId="2" borderId="14" xfId="0" applyFill="1" applyBorder="1" applyAlignment="1">
      <alignment horizontal="right" vertical="center"/>
    </xf>
    <xf numFmtId="0" fontId="6" fillId="5" borderId="0" xfId="0" applyFont="1" applyFill="1" applyProtection="1">
      <protection locked="0"/>
    </xf>
    <xf numFmtId="0" fontId="10" fillId="2" borderId="3" xfId="0" applyFont="1" applyFill="1" applyBorder="1" applyAlignment="1">
      <alignment horizontal="right"/>
    </xf>
    <xf numFmtId="0" fontId="10" fillId="2" borderId="5" xfId="0" applyFont="1" applyFill="1" applyBorder="1" applyAlignment="1">
      <alignment horizontal="right"/>
    </xf>
    <xf numFmtId="0" fontId="6" fillId="2" borderId="0" xfId="0" applyFont="1" applyFill="1" applyProtection="1">
      <protection locked="0"/>
    </xf>
    <xf numFmtId="0" fontId="11" fillId="4" borderId="0" xfId="0" applyFont="1" applyFill="1" applyAlignment="1">
      <alignment horizontal="left" vertical="center" wrapText="1"/>
    </xf>
    <xf numFmtId="0" fontId="10"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pageSetUpPr fitToPage="1"/>
  </sheetPr>
  <dimension ref="A1:Y91"/>
  <sheetViews>
    <sheetView tabSelected="1" zoomScaleNormal="100" workbookViewId="0">
      <selection activeCell="A5" sqref="A5:C5"/>
    </sheetView>
  </sheetViews>
  <sheetFormatPr defaultColWidth="8.90625" defaultRowHeight="12.5" x14ac:dyDescent="0.25"/>
  <cols>
    <col min="1" max="1" width="10.453125" style="6" customWidth="1"/>
    <col min="2" max="2" width="6.08984375" style="6" customWidth="1"/>
    <col min="3" max="7" width="8.54296875" style="6" customWidth="1"/>
    <col min="8" max="8" width="3.54296875" style="6" customWidth="1"/>
    <col min="9" max="9" width="1.08984375" style="6" customWidth="1"/>
    <col min="10" max="10" width="3.54296875" style="23" customWidth="1"/>
    <col min="11" max="11" width="2.1796875" style="6" customWidth="1"/>
    <col min="12" max="12" width="3.54296875" style="6" customWidth="1"/>
    <col min="13" max="13" width="1.08984375" style="6" customWidth="1"/>
    <col min="14" max="15" width="3.54296875" style="6" customWidth="1"/>
    <col min="16" max="16" width="1.08984375" style="6" customWidth="1"/>
    <col min="17" max="18" width="3.54296875" style="6" customWidth="1"/>
    <col min="19" max="19" width="1.08984375" style="6" customWidth="1"/>
    <col min="20" max="21" width="3.54296875" style="6" customWidth="1"/>
    <col min="22" max="23" width="8.6328125" style="6" customWidth="1"/>
    <col min="24" max="24" width="8.90625" style="6" customWidth="1"/>
    <col min="25" max="25" width="15.1796875" style="6" hidden="1" customWidth="1"/>
    <col min="26" max="26" width="8.6328125" style="6" customWidth="1"/>
    <col min="27" max="28" width="8.90625" style="6"/>
    <col min="29" max="1027" width="8.6328125" style="6" customWidth="1"/>
    <col min="1028" max="16384" width="8.90625" style="6"/>
  </cols>
  <sheetData>
    <row r="1" spans="1:10" ht="25.4" customHeight="1" x14ac:dyDescent="0.5">
      <c r="A1" s="9" t="s">
        <v>62</v>
      </c>
      <c r="J1" s="6"/>
    </row>
    <row r="2" spans="1:10" ht="20.5" customHeight="1" x14ac:dyDescent="0.4">
      <c r="A2" s="10" t="s">
        <v>63</v>
      </c>
      <c r="J2" s="6"/>
    </row>
    <row r="3" spans="1:10" x14ac:dyDescent="0.25">
      <c r="D3" s="11"/>
      <c r="J3" s="6"/>
    </row>
    <row r="4" spans="1:10" ht="17" customHeight="1" x14ac:dyDescent="0.35">
      <c r="A4" s="12" t="s">
        <v>0</v>
      </c>
      <c r="D4" s="13"/>
      <c r="E4" s="13"/>
      <c r="F4" s="12" t="s">
        <v>1</v>
      </c>
      <c r="J4" s="6"/>
    </row>
    <row r="5" spans="1:10" ht="17" customHeight="1" x14ac:dyDescent="0.35">
      <c r="A5" s="61" t="s">
        <v>68</v>
      </c>
      <c r="B5" s="61"/>
      <c r="C5" s="61"/>
      <c r="D5" s="13"/>
      <c r="F5" s="14" t="s">
        <v>2</v>
      </c>
      <c r="G5" s="15" t="str">
        <f>IF(J76&gt;L76,C76,IF(J76&lt;L76,E76,""))</f>
        <v/>
      </c>
      <c r="J5" s="6"/>
    </row>
    <row r="6" spans="1:10" ht="17" customHeight="1" x14ac:dyDescent="0.35">
      <c r="A6" s="61" t="s">
        <v>69</v>
      </c>
      <c r="B6" s="61"/>
      <c r="C6" s="61"/>
      <c r="D6" s="13"/>
      <c r="F6" s="14" t="s">
        <v>3</v>
      </c>
      <c r="G6" s="15" t="str">
        <f>IF(J76&lt;L76,C76,IF(J76&gt;L76,E76,""))</f>
        <v/>
      </c>
      <c r="J6" s="6"/>
    </row>
    <row r="7" spans="1:10" ht="17" customHeight="1" x14ac:dyDescent="0.35">
      <c r="A7" s="61" t="s">
        <v>70</v>
      </c>
      <c r="B7" s="61"/>
      <c r="C7" s="61"/>
      <c r="D7" s="13"/>
      <c r="F7" s="14" t="s">
        <v>4</v>
      </c>
      <c r="G7" s="15" t="str">
        <f>IF(J70&gt;L70,C70,IF(J70&lt;L70,E70,""))</f>
        <v/>
      </c>
      <c r="J7" s="6"/>
    </row>
    <row r="8" spans="1:10" ht="17" customHeight="1" x14ac:dyDescent="0.35">
      <c r="A8" s="61" t="s">
        <v>71</v>
      </c>
      <c r="B8" s="61"/>
      <c r="C8" s="61"/>
      <c r="D8" s="13"/>
      <c r="F8" s="14" t="s">
        <v>5</v>
      </c>
      <c r="G8" s="15" t="str">
        <f>IF(J70&lt;L70,C70,IF(J70&gt;L70,E70,""))</f>
        <v/>
      </c>
      <c r="J8" s="6"/>
    </row>
    <row r="9" spans="1:10" ht="17" customHeight="1" x14ac:dyDescent="0.35">
      <c r="A9" s="61" t="s">
        <v>72</v>
      </c>
      <c r="B9" s="61"/>
      <c r="C9" s="61"/>
      <c r="D9" s="13"/>
      <c r="F9" s="14" t="s">
        <v>6</v>
      </c>
      <c r="G9" s="15" t="str">
        <f>$R$86</f>
        <v/>
      </c>
      <c r="J9" s="6"/>
    </row>
    <row r="10" spans="1:10" ht="17" customHeight="1" x14ac:dyDescent="0.35">
      <c r="A10" s="61" t="s">
        <v>73</v>
      </c>
      <c r="B10" s="61"/>
      <c r="C10" s="61"/>
      <c r="D10" s="13"/>
      <c r="F10" s="14" t="s">
        <v>7</v>
      </c>
      <c r="G10" s="15" t="str">
        <f>$R$87</f>
        <v/>
      </c>
      <c r="J10" s="6"/>
    </row>
    <row r="11" spans="1:10" ht="17" customHeight="1" x14ac:dyDescent="0.35">
      <c r="A11" s="61" t="s">
        <v>74</v>
      </c>
      <c r="B11" s="61"/>
      <c r="C11" s="61"/>
      <c r="D11" s="13"/>
      <c r="F11" s="14" t="s">
        <v>8</v>
      </c>
      <c r="G11" s="15" t="str">
        <f>$R$88</f>
        <v/>
      </c>
      <c r="J11" s="6"/>
    </row>
    <row r="12" spans="1:10" ht="17" customHeight="1" x14ac:dyDescent="0.35">
      <c r="A12" s="64"/>
      <c r="B12" s="64"/>
      <c r="C12" s="64"/>
      <c r="D12" s="13"/>
      <c r="F12" s="14"/>
      <c r="G12" s="15"/>
      <c r="J12" s="6"/>
    </row>
    <row r="13" spans="1:10" ht="19.399999999999999" customHeight="1" x14ac:dyDescent="0.3">
      <c r="C13" s="16"/>
      <c r="J13" s="6"/>
    </row>
    <row r="14" spans="1:10" ht="17" customHeight="1" x14ac:dyDescent="0.4">
      <c r="C14" s="17" t="s">
        <v>9</v>
      </c>
      <c r="F14" s="17" t="s">
        <v>10</v>
      </c>
      <c r="J14" s="6"/>
    </row>
    <row r="15" spans="1:10" ht="17" customHeight="1" x14ac:dyDescent="0.4">
      <c r="C15" s="17"/>
      <c r="F15" s="17"/>
      <c r="J15" s="6"/>
    </row>
    <row r="16" spans="1:10" ht="17" customHeight="1" x14ac:dyDescent="0.35">
      <c r="C16" s="18" t="str">
        <f>IF($A$5=0,"",$A$5)</f>
        <v>Lag 1</v>
      </c>
      <c r="D16" s="18"/>
      <c r="E16" s="18"/>
      <c r="F16" s="18" t="str">
        <f>IF($A$6=0,"",$A$6)</f>
        <v>Lag 2</v>
      </c>
      <c r="J16" s="6"/>
    </row>
    <row r="17" spans="1:25" ht="17" customHeight="1" x14ac:dyDescent="0.35">
      <c r="C17" s="18" t="str">
        <f>IF($A$8=0,"",$A$8)</f>
        <v>Lag 4</v>
      </c>
      <c r="D17" s="18"/>
      <c r="E17" s="18"/>
      <c r="F17" s="18" t="str">
        <f>IF($A$7=0,"",$A$7)</f>
        <v>Lag 3</v>
      </c>
      <c r="J17" s="6"/>
    </row>
    <row r="18" spans="1:25" ht="17" customHeight="1" x14ac:dyDescent="0.35">
      <c r="C18" s="18" t="str">
        <f>IF($A$9=0,"",$A$9)</f>
        <v>Lag 5</v>
      </c>
      <c r="D18" s="18"/>
      <c r="E18" s="18"/>
      <c r="F18" s="18" t="str">
        <f>IF($A$10=0,"",$A$10)</f>
        <v>Lag 6</v>
      </c>
      <c r="J18" s="6"/>
    </row>
    <row r="19" spans="1:25" ht="17" customHeight="1" x14ac:dyDescent="0.35">
      <c r="B19" s="18"/>
      <c r="C19" s="18"/>
      <c r="D19" s="18"/>
      <c r="E19" s="18"/>
      <c r="F19" s="18" t="str">
        <f>IF($A$11=0,"",$A$11)</f>
        <v>Lag 7</v>
      </c>
      <c r="J19" s="6"/>
    </row>
    <row r="20" spans="1:25" ht="12" customHeight="1" x14ac:dyDescent="0.35">
      <c r="A20" s="19"/>
      <c r="D20" s="13"/>
      <c r="J20" s="6"/>
    </row>
    <row r="21" spans="1:25" ht="17.149999999999999" customHeight="1" x14ac:dyDescent="0.4">
      <c r="D21" s="20" t="s">
        <v>52</v>
      </c>
      <c r="J21" s="6"/>
    </row>
    <row r="22" spans="1:25" ht="17.899999999999999" customHeight="1" x14ac:dyDescent="0.4">
      <c r="B22" s="21" t="s">
        <v>9</v>
      </c>
      <c r="C22" s="19"/>
      <c r="D22" s="19"/>
      <c r="J22" s="6"/>
    </row>
    <row r="23" spans="1:25" x14ac:dyDescent="0.25">
      <c r="J23" s="6"/>
    </row>
    <row r="24" spans="1:25" s="19" customFormat="1" ht="13" x14ac:dyDescent="0.3">
      <c r="A24" s="22" t="s">
        <v>11</v>
      </c>
      <c r="B24" s="22" t="s">
        <v>12</v>
      </c>
      <c r="C24" s="12" t="s">
        <v>13</v>
      </c>
      <c r="E24" s="12" t="s">
        <v>14</v>
      </c>
      <c r="G24" s="12" t="s">
        <v>15</v>
      </c>
      <c r="H24" s="12"/>
      <c r="I24" s="23"/>
      <c r="J24" s="22"/>
      <c r="K24" s="22"/>
      <c r="L24" s="22"/>
      <c r="M24" s="23"/>
      <c r="N24" s="23"/>
      <c r="O24" s="23"/>
      <c r="P24" s="24" t="s">
        <v>1</v>
      </c>
      <c r="Q24" s="23"/>
      <c r="R24" s="23"/>
      <c r="S24" s="23"/>
      <c r="T24" s="23"/>
      <c r="U24" s="23"/>
    </row>
    <row r="25" spans="1:25" ht="13" x14ac:dyDescent="0.3">
      <c r="A25" s="25"/>
      <c r="B25" s="25"/>
      <c r="C25" s="25"/>
      <c r="D25" s="25"/>
      <c r="E25" s="25"/>
      <c r="F25" s="25"/>
      <c r="G25" s="25"/>
      <c r="H25" s="25"/>
      <c r="I25" s="26"/>
      <c r="J25" s="26" t="s">
        <v>16</v>
      </c>
      <c r="K25" s="26"/>
      <c r="L25" s="26"/>
      <c r="M25" s="26"/>
      <c r="N25" s="26" t="s">
        <v>17</v>
      </c>
      <c r="O25" s="26"/>
      <c r="P25" s="26"/>
      <c r="Q25" s="26" t="s">
        <v>18</v>
      </c>
      <c r="R25" s="26"/>
      <c r="S25" s="26"/>
      <c r="T25" s="26" t="s">
        <v>19</v>
      </c>
      <c r="U25" s="26"/>
    </row>
    <row r="26" spans="1:25" x14ac:dyDescent="0.25">
      <c r="A26" s="23">
        <v>2</v>
      </c>
      <c r="B26" s="23">
        <v>1</v>
      </c>
      <c r="C26" s="6" t="str">
        <f>$C$16</f>
        <v>Lag 1</v>
      </c>
      <c r="E26" s="6" t="str">
        <f>$C$17</f>
        <v>Lag 4</v>
      </c>
      <c r="G26" s="6" t="str">
        <f>$C$18</f>
        <v>Lag 5</v>
      </c>
      <c r="I26" s="23"/>
      <c r="J26" s="31"/>
      <c r="K26" s="23" t="s">
        <v>20</v>
      </c>
      <c r="L26" s="31"/>
      <c r="M26" s="23"/>
      <c r="N26" s="31"/>
      <c r="O26" s="31"/>
      <c r="P26" s="23"/>
      <c r="Q26" s="31"/>
      <c r="R26" s="31"/>
      <c r="S26" s="23"/>
      <c r="T26" s="31"/>
      <c r="U26" s="31"/>
    </row>
    <row r="27" spans="1:25" x14ac:dyDescent="0.25">
      <c r="A27" s="23"/>
      <c r="B27" s="23"/>
      <c r="I27" s="23"/>
      <c r="J27" s="6"/>
      <c r="K27" s="23"/>
      <c r="L27" s="23"/>
      <c r="M27" s="23"/>
      <c r="N27" s="23"/>
      <c r="O27" s="23"/>
      <c r="P27" s="23"/>
      <c r="Q27" s="23"/>
      <c r="R27" s="23"/>
      <c r="S27" s="23"/>
      <c r="T27" s="23"/>
      <c r="U27" s="23"/>
      <c r="Y27" s="6" t="s">
        <v>47</v>
      </c>
    </row>
    <row r="28" spans="1:25" x14ac:dyDescent="0.25">
      <c r="A28" s="23">
        <v>3</v>
      </c>
      <c r="B28" s="23">
        <v>1</v>
      </c>
      <c r="C28" s="6" t="str">
        <f>$C$17</f>
        <v>Lag 4</v>
      </c>
      <c r="E28" s="6" t="str">
        <f>$C$18</f>
        <v>Lag 5</v>
      </c>
      <c r="G28" s="6" t="str">
        <f>$F$18</f>
        <v>Lag 6</v>
      </c>
      <c r="I28" s="23"/>
      <c r="J28" s="31"/>
      <c r="K28" s="23" t="s">
        <v>20</v>
      </c>
      <c r="L28" s="31"/>
      <c r="M28" s="23"/>
      <c r="N28" s="31"/>
      <c r="O28" s="31"/>
      <c r="P28" s="23"/>
      <c r="Q28" s="31"/>
      <c r="R28" s="31"/>
      <c r="S28" s="23"/>
      <c r="T28" s="31"/>
      <c r="U28" s="31"/>
    </row>
    <row r="29" spans="1:25" x14ac:dyDescent="0.25">
      <c r="A29" s="23"/>
      <c r="B29" s="23"/>
      <c r="I29" s="23"/>
      <c r="J29" s="6"/>
      <c r="K29" s="23"/>
      <c r="L29" s="23"/>
      <c r="M29" s="23"/>
      <c r="N29" s="23"/>
      <c r="O29" s="23"/>
      <c r="P29" s="23"/>
      <c r="Q29" s="23"/>
      <c r="R29" s="23"/>
      <c r="S29" s="23"/>
      <c r="T29" s="23"/>
      <c r="U29" s="23"/>
    </row>
    <row r="30" spans="1:25" x14ac:dyDescent="0.25">
      <c r="A30" s="23">
        <v>4</v>
      </c>
      <c r="B30" s="23">
        <v>1</v>
      </c>
      <c r="C30" s="6" t="str">
        <f>$C$16</f>
        <v>Lag 1</v>
      </c>
      <c r="E30" s="6" t="str">
        <f>$C$18</f>
        <v>Lag 5</v>
      </c>
      <c r="G30" s="6" t="str">
        <f>$C$17</f>
        <v>Lag 4</v>
      </c>
      <c r="I30" s="23"/>
      <c r="J30" s="31"/>
      <c r="K30" s="23" t="s">
        <v>20</v>
      </c>
      <c r="L30" s="31"/>
      <c r="M30" s="23"/>
      <c r="N30" s="31"/>
      <c r="O30" s="31"/>
      <c r="P30" s="23"/>
      <c r="Q30" s="31"/>
      <c r="R30" s="31"/>
      <c r="S30" s="23"/>
      <c r="T30" s="31"/>
      <c r="U30" s="31"/>
    </row>
    <row r="31" spans="1:25" ht="13" thickBot="1" x14ac:dyDescent="0.3">
      <c r="A31" s="23"/>
      <c r="B31" s="23"/>
      <c r="I31" s="23"/>
      <c r="J31" s="6"/>
      <c r="K31" s="23"/>
      <c r="L31" s="23"/>
      <c r="M31" s="23"/>
      <c r="N31" s="23"/>
      <c r="O31" s="23"/>
      <c r="P31" s="23"/>
      <c r="Q31" s="23"/>
      <c r="R31" s="23"/>
      <c r="S31" s="23"/>
      <c r="T31" s="23"/>
      <c r="U31" s="23"/>
    </row>
    <row r="32" spans="1:25" ht="13" x14ac:dyDescent="0.3">
      <c r="A32" s="42" t="s">
        <v>1</v>
      </c>
      <c r="B32" s="42"/>
      <c r="C32" s="27" t="s">
        <v>21</v>
      </c>
      <c r="D32" s="27" t="s">
        <v>22</v>
      </c>
      <c r="E32" s="27" t="s">
        <v>23</v>
      </c>
      <c r="F32" s="28" t="s">
        <v>66</v>
      </c>
      <c r="G32" s="27" t="s">
        <v>24</v>
      </c>
      <c r="H32" s="53" t="s">
        <v>25</v>
      </c>
      <c r="I32" s="54"/>
      <c r="J32" s="55"/>
      <c r="K32" s="56"/>
      <c r="L32" s="57" t="s">
        <v>67</v>
      </c>
      <c r="M32" s="57"/>
      <c r="N32" s="57"/>
      <c r="O32" s="23"/>
      <c r="P32" s="23"/>
      <c r="Q32" s="1" t="s">
        <v>26</v>
      </c>
      <c r="R32" s="2"/>
      <c r="S32" s="2"/>
      <c r="T32" s="2"/>
      <c r="U32" s="2"/>
      <c r="V32" s="3"/>
    </row>
    <row r="33" spans="1:25" ht="13" x14ac:dyDescent="0.3">
      <c r="A33" s="62" t="str">
        <f>$C$16</f>
        <v>Lag 1</v>
      </c>
      <c r="B33" s="63"/>
      <c r="C33" s="33" t="str">
        <f>IF(OR($J$30&lt;&gt;0,$L$30&lt;&gt;0),IF($J$30&gt;$L$30,2,0)+IF($J$26&gt;$L$26,2,0)+IF(AND($J$26=$L$26,$J$26&gt;0),1,0)+IF(AND($J$30=$L$30,$J$30&gt;0),1,0),"")</f>
        <v/>
      </c>
      <c r="D33" s="34" t="str">
        <f>IF(OR($J$30&lt;&gt;0,$L$30&lt;&gt;0),$J$30+$J$26,"")</f>
        <v/>
      </c>
      <c r="E33" s="34" t="str">
        <f>IF(OR($J$30&lt;&gt;0,$L$30&lt;&gt;0),$L$30+$L$26,"")</f>
        <v/>
      </c>
      <c r="F33" s="28" t="str">
        <f>IF(OR($J$26&lt;&gt;0,$L$26&lt;&gt;0),IF($E$33&lt;&gt;0,$D$33/$E$33,"MAX"),"")</f>
        <v/>
      </c>
      <c r="G33" s="34" t="str">
        <f>IF(OR($J$30&lt;&gt;0,$L$30&lt;&gt;0),$N$30+$Q$30+$T$30+$N$26+$Q$26+$T$26,"")</f>
        <v/>
      </c>
      <c r="H33" s="43" t="str">
        <f>IF(OR($J$30&lt;&gt;0,$L$30&lt;&gt;0),$O$30+$R$30+$U$30+$O$26+$R$26+$U$26,"")</f>
        <v/>
      </c>
      <c r="I33" s="44"/>
      <c r="J33" s="45"/>
      <c r="K33" s="46"/>
      <c r="L33" s="47" t="str">
        <f>IF(OR($J$26&lt;&gt;0,$L$26&lt;&gt;0),IF($H$33&lt;&gt;0,$G$33/$H$33,"MAX"),"")</f>
        <v/>
      </c>
      <c r="M33" s="59"/>
      <c r="N33" s="60"/>
      <c r="O33" s="23"/>
      <c r="P33" s="23"/>
      <c r="Q33" s="4" t="s">
        <v>2</v>
      </c>
      <c r="R33" s="45" t="str">
        <f>IF(AND($F$33="",$F$34="",$F$35=""),"",INDEX($A$33:$A$35,MATCH(1,$Y$33:$Y$35,0)))</f>
        <v/>
      </c>
      <c r="S33" s="45"/>
      <c r="T33" s="45"/>
      <c r="U33" s="45"/>
      <c r="V33" s="52"/>
      <c r="Y33" s="29">
        <f>IF('manual rank only'!D8&lt;&gt;0,'manual rank only'!D8,COUNTIF($C$33:$C$35,"&gt;"&amp;$C33)+COUNTIFS($C$33:$C$35,$C33,$F$33:$F$35,"&gt;"&amp;$F33)+COUNTIFS($C$33:$C$35,$C33,$F$33:$F$35,$F33,$L$33:$L$35,"&gt;"&amp;$L33)+1)</f>
        <v>1</v>
      </c>
    </row>
    <row r="34" spans="1:25" ht="13" x14ac:dyDescent="0.3">
      <c r="A34" s="62" t="str">
        <f>$C$17</f>
        <v>Lag 4</v>
      </c>
      <c r="B34" s="63"/>
      <c r="C34" s="33" t="str">
        <f>IF(OR($J$28&lt;&gt;0,$L$28&lt;&gt;0),IF($J$28&gt;$L$28,2,0)+IF($J$26&lt;$L$26,2,0)+IF(AND($J$28=$L$28,$J$28&gt;0),1,0)+IF(AND($J$26=$L$26,$J$26&gt;0),1,0),"")</f>
        <v/>
      </c>
      <c r="D34" s="34" t="str">
        <f>IF(OR($J$28&lt;&gt;0,$L$28&lt;&gt;0),$J$28+$L$26,"")</f>
        <v/>
      </c>
      <c r="E34" s="34" t="str">
        <f>IF(OR($J$28&lt;&gt;0,$L$28&lt;&gt;0),$L$28+$J$26,"")</f>
        <v/>
      </c>
      <c r="F34" s="28" t="str">
        <f>IF(OR($J$26&lt;&gt;0,$L$26&lt;&gt;0),IF($E$34&lt;&gt;0,$D$34/$E$34,"MAX"),"")</f>
        <v/>
      </c>
      <c r="G34" s="34" t="str">
        <f>IF(OR($J$28&lt;&gt;0,$L$28&lt;&gt;0),$N$28+$Q$28+$T$28+$O$26+$R$26+$U$26,"")</f>
        <v/>
      </c>
      <c r="H34" s="43" t="str">
        <f>IF(OR($J$28&lt;&gt;0,$L$28&lt;&gt;0),$O$28+$R$28+$U$28+$N$26+$Q$26+$T$26,"")</f>
        <v/>
      </c>
      <c r="I34" s="44"/>
      <c r="J34" s="45"/>
      <c r="K34" s="46"/>
      <c r="L34" s="47" t="str">
        <f>IF(OR($J$26&lt;&gt;0,$L$26&lt;&gt;0),IF($H$34&lt;&gt;0,$G$34/$H$34,"MAX"),"")</f>
        <v/>
      </c>
      <c r="M34" s="59"/>
      <c r="N34" s="60"/>
      <c r="O34" s="23"/>
      <c r="P34" s="23"/>
      <c r="Q34" s="4" t="s">
        <v>3</v>
      </c>
      <c r="R34" s="45" t="str">
        <f>IF(AND($F$33="",$F$34="",$F$35=""),"",INDEX($A$33:$A$35,MATCH(2,$Y$33:$Y$35,0)))</f>
        <v/>
      </c>
      <c r="S34" s="45"/>
      <c r="T34" s="45"/>
      <c r="U34" s="45"/>
      <c r="V34" s="52"/>
      <c r="Y34" s="29">
        <f>IF('manual rank only'!D9&lt;&gt;0,'manual rank only'!D9,COUNTIF($C$33:$C$35,"&gt;"&amp;$C34)+COUNTIFS($C$33:$C$35,$C34,$F$33:$F$35,"&gt;"&amp;$F34)+COUNTIFS($C$33:$C$35,$C34,$F$33:$F$35,$F34,$L$33:$L$35,"&gt;"&amp;$L34)+1)</f>
        <v>1</v>
      </c>
    </row>
    <row r="35" spans="1:25" ht="13.5" thickBot="1" x14ac:dyDescent="0.35">
      <c r="A35" s="62" t="str">
        <f>$C$18</f>
        <v>Lag 5</v>
      </c>
      <c r="B35" s="63"/>
      <c r="C35" s="33" t="str">
        <f>IF(OR($J$28&lt;&gt;0,$L$28&lt;&gt;0),IF($J$30&lt;$L$30,2,0)+IF($J$28&lt;$L$28,2,0)+IF(AND($J$30=$L$30,$J$30&gt;0),1,0)+IF(AND($J$28=$L$28,$J$28&gt;0),1,0),"")</f>
        <v/>
      </c>
      <c r="D35" s="34" t="str">
        <f>IF(OR($J$28&lt;&gt;0,$L$28&lt;&gt;0),$L$30+$L$28,"")</f>
        <v/>
      </c>
      <c r="E35" s="34" t="str">
        <f>IF(OR($J$28&lt;&gt;0,$L$28&lt;&gt;0),$J$30+$J$28,"")</f>
        <v/>
      </c>
      <c r="F35" s="28" t="str">
        <f>IF(OR($J$28&lt;&gt;0,$L$28&lt;&gt;0),IF($E$35&lt;&gt;0,$D$35/$E$35,"MAX"),"")</f>
        <v/>
      </c>
      <c r="G35" s="34" t="str">
        <f>IF(OR($J$28&lt;&gt;0,$L$28&lt;&gt;0),$O$30+$R$30+$U$30+$O$28+$R$28+$U$28,"")</f>
        <v/>
      </c>
      <c r="H35" s="43" t="str">
        <f>IF(OR($J$28&lt;&gt;0,$L$28&lt;&gt;0),$N$30+$Q$30+$T$30+$N$28+$Q$28+$T$28,"")</f>
        <v/>
      </c>
      <c r="I35" s="44"/>
      <c r="J35" s="45"/>
      <c r="K35" s="46"/>
      <c r="L35" s="47" t="str">
        <f>IF(OR($J$28&lt;&gt;0,$L$28&lt;&gt;0),IF($H$35&lt;&gt;0,$G$35/$H$35,"MAX"),"")</f>
        <v/>
      </c>
      <c r="M35" s="59"/>
      <c r="N35" s="60"/>
      <c r="O35" s="23"/>
      <c r="P35" s="23"/>
      <c r="Q35" s="5" t="s">
        <v>27</v>
      </c>
      <c r="R35" s="50" t="str">
        <f>IF(AND($F$33="",$F$34="",$F$35=""),"",INDEX($A$33:$A$35,MATCH(3,$Y$33:$Y$35,0)))</f>
        <v/>
      </c>
      <c r="S35" s="50"/>
      <c r="T35" s="50"/>
      <c r="U35" s="50"/>
      <c r="V35" s="51"/>
      <c r="Y35" s="29">
        <f>IF('manual rank only'!D10&lt;&gt;0,'manual rank only'!D10,COUNTIF($C$33:$C$35,"&gt;"&amp;$C35)+COUNTIFS($C$33:$C$35,$C35,$F$33:$F$35,"&gt;"&amp;$F35)+COUNTIFS($C$33:$C$35,$C35,$F$33:$F$35,$F35,$L$33:$L$35,"&gt;"&amp;$L35)+1)</f>
        <v>1</v>
      </c>
    </row>
    <row r="36" spans="1:25" x14ac:dyDescent="0.25">
      <c r="B36" s="23"/>
      <c r="J36" s="6"/>
    </row>
    <row r="37" spans="1:25" ht="17.899999999999999" customHeight="1" x14ac:dyDescent="0.4">
      <c r="B37" s="21" t="s">
        <v>10</v>
      </c>
      <c r="C37" s="19"/>
      <c r="D37" s="19"/>
      <c r="J37" s="6"/>
    </row>
    <row r="38" spans="1:25" x14ac:dyDescent="0.25">
      <c r="J38" s="6"/>
    </row>
    <row r="39" spans="1:25" s="19" customFormat="1" ht="13" x14ac:dyDescent="0.3">
      <c r="A39" s="22" t="s">
        <v>11</v>
      </c>
      <c r="B39" s="22" t="s">
        <v>12</v>
      </c>
      <c r="C39" s="12" t="s">
        <v>13</v>
      </c>
      <c r="E39" s="12" t="s">
        <v>14</v>
      </c>
      <c r="G39" s="12" t="s">
        <v>15</v>
      </c>
      <c r="H39" s="12"/>
      <c r="I39" s="23"/>
      <c r="J39" s="22"/>
      <c r="K39" s="22"/>
      <c r="L39" s="22"/>
      <c r="M39" s="23"/>
      <c r="N39" s="23"/>
      <c r="O39" s="23"/>
      <c r="P39" s="24" t="s">
        <v>1</v>
      </c>
      <c r="Q39" s="23"/>
      <c r="R39" s="23"/>
      <c r="S39" s="23"/>
      <c r="T39" s="23"/>
      <c r="U39" s="23"/>
    </row>
    <row r="40" spans="1:25" ht="13" x14ac:dyDescent="0.3">
      <c r="A40" s="25"/>
      <c r="B40" s="25"/>
      <c r="C40" s="25"/>
      <c r="D40" s="25"/>
      <c r="E40" s="25"/>
      <c r="F40" s="25"/>
      <c r="G40" s="25"/>
      <c r="H40" s="25"/>
      <c r="I40" s="26"/>
      <c r="J40" s="26" t="s">
        <v>16</v>
      </c>
      <c r="K40" s="26"/>
      <c r="L40" s="26"/>
      <c r="M40" s="26"/>
      <c r="N40" s="26" t="s">
        <v>17</v>
      </c>
      <c r="O40" s="26"/>
      <c r="P40" s="26"/>
      <c r="Q40" s="26" t="s">
        <v>18</v>
      </c>
      <c r="R40" s="26"/>
      <c r="S40" s="26"/>
      <c r="T40" s="26" t="s">
        <v>19</v>
      </c>
      <c r="U40" s="26"/>
    </row>
    <row r="41" spans="1:25" x14ac:dyDescent="0.25">
      <c r="A41" s="23">
        <v>1</v>
      </c>
      <c r="B41" s="23">
        <v>1</v>
      </c>
      <c r="C41" s="6" t="str">
        <f>$F$16</f>
        <v>Lag 2</v>
      </c>
      <c r="E41" s="6" t="str">
        <f>$F$19</f>
        <v>Lag 7</v>
      </c>
      <c r="G41" s="6" t="str">
        <f>$C$16</f>
        <v>Lag 1</v>
      </c>
      <c r="I41" s="23"/>
      <c r="J41" s="31"/>
      <c r="K41" s="23" t="s">
        <v>20</v>
      </c>
      <c r="L41" s="31"/>
      <c r="M41" s="23"/>
      <c r="N41" s="31"/>
      <c r="O41" s="31"/>
      <c r="P41" s="23"/>
      <c r="Q41" s="31"/>
      <c r="R41" s="31"/>
      <c r="S41" s="23"/>
      <c r="T41" s="31"/>
      <c r="U41" s="31"/>
    </row>
    <row r="42" spans="1:25" x14ac:dyDescent="0.25">
      <c r="A42" s="23"/>
      <c r="B42" s="23"/>
      <c r="I42" s="23"/>
      <c r="J42" s="6"/>
      <c r="K42" s="23"/>
      <c r="L42" s="23"/>
      <c r="M42" s="23"/>
      <c r="N42" s="23"/>
      <c r="O42" s="23"/>
      <c r="P42" s="23"/>
      <c r="Q42" s="23"/>
      <c r="R42" s="23"/>
      <c r="S42" s="23"/>
      <c r="T42" s="23"/>
      <c r="U42" s="23"/>
    </row>
    <row r="43" spans="1:25" x14ac:dyDescent="0.25">
      <c r="A43" s="23">
        <v>1</v>
      </c>
      <c r="B43" s="23">
        <v>2</v>
      </c>
      <c r="C43" s="6" t="str">
        <f>$F$17</f>
        <v>Lag 3</v>
      </c>
      <c r="E43" s="6" t="str">
        <f>$F$18</f>
        <v>Lag 6</v>
      </c>
      <c r="G43" s="6" t="str">
        <f>$C$17</f>
        <v>Lag 4</v>
      </c>
      <c r="I43" s="23"/>
      <c r="J43" s="31"/>
      <c r="K43" s="23" t="s">
        <v>20</v>
      </c>
      <c r="L43" s="31"/>
      <c r="M43" s="23"/>
      <c r="N43" s="31"/>
      <c r="O43" s="31"/>
      <c r="P43" s="23"/>
      <c r="Q43" s="31"/>
      <c r="R43" s="31"/>
      <c r="S43" s="23"/>
      <c r="T43" s="31"/>
      <c r="U43" s="31"/>
    </row>
    <row r="44" spans="1:25" x14ac:dyDescent="0.25">
      <c r="A44" s="23"/>
      <c r="B44" s="23"/>
      <c r="I44" s="23"/>
      <c r="J44" s="6"/>
      <c r="K44" s="23"/>
      <c r="L44" s="23"/>
      <c r="M44" s="23"/>
      <c r="N44" s="23"/>
      <c r="O44" s="23"/>
      <c r="P44" s="23"/>
      <c r="Q44" s="23"/>
      <c r="R44" s="23"/>
      <c r="S44" s="23"/>
      <c r="T44" s="23"/>
      <c r="U44" s="23"/>
    </row>
    <row r="45" spans="1:25" x14ac:dyDescent="0.25">
      <c r="A45" s="23">
        <v>2</v>
      </c>
      <c r="B45" s="23">
        <v>2</v>
      </c>
      <c r="C45" s="6" t="str">
        <f>$F$16</f>
        <v>Lag 2</v>
      </c>
      <c r="E45" s="6" t="str">
        <f>$F$18</f>
        <v>Lag 6</v>
      </c>
      <c r="G45" s="6" t="str">
        <f>$F$17</f>
        <v>Lag 3</v>
      </c>
      <c r="I45" s="23"/>
      <c r="J45" s="31"/>
      <c r="K45" s="23" t="s">
        <v>20</v>
      </c>
      <c r="L45" s="31"/>
      <c r="M45" s="23"/>
      <c r="N45" s="31"/>
      <c r="O45" s="31"/>
      <c r="P45" s="23"/>
      <c r="Q45" s="31"/>
      <c r="R45" s="31"/>
      <c r="S45" s="23"/>
      <c r="T45" s="31"/>
      <c r="U45" s="31"/>
    </row>
    <row r="46" spans="1:25" x14ac:dyDescent="0.25">
      <c r="A46" s="23"/>
      <c r="B46" s="23"/>
      <c r="I46" s="23"/>
      <c r="J46" s="6"/>
      <c r="K46" s="23"/>
      <c r="L46" s="23"/>
      <c r="M46" s="23"/>
      <c r="N46" s="23"/>
      <c r="O46" s="23"/>
      <c r="P46" s="23"/>
      <c r="Q46" s="23"/>
      <c r="R46" s="23"/>
      <c r="S46" s="23"/>
      <c r="T46" s="23"/>
      <c r="U46" s="23"/>
    </row>
    <row r="47" spans="1:25" x14ac:dyDescent="0.25">
      <c r="A47" s="23">
        <v>3</v>
      </c>
      <c r="B47" s="23">
        <v>2</v>
      </c>
      <c r="C47" s="6" t="str">
        <f>$F$17</f>
        <v>Lag 3</v>
      </c>
      <c r="E47" s="6" t="str">
        <f>$F$19</f>
        <v>Lag 7</v>
      </c>
      <c r="G47" s="6" t="str">
        <f>$F$16</f>
        <v>Lag 2</v>
      </c>
      <c r="I47" s="23"/>
      <c r="J47" s="31"/>
      <c r="K47" s="23" t="s">
        <v>20</v>
      </c>
      <c r="L47" s="31"/>
      <c r="M47" s="23"/>
      <c r="N47" s="31"/>
      <c r="O47" s="31"/>
      <c r="P47" s="23"/>
      <c r="Q47" s="31"/>
      <c r="R47" s="31"/>
      <c r="S47" s="23"/>
      <c r="T47" s="31"/>
      <c r="U47" s="31"/>
    </row>
    <row r="48" spans="1:25" x14ac:dyDescent="0.25">
      <c r="A48" s="23"/>
      <c r="B48" s="23"/>
      <c r="I48" s="23"/>
      <c r="J48" s="6"/>
      <c r="K48" s="23"/>
      <c r="L48" s="23"/>
      <c r="M48" s="23"/>
      <c r="N48" s="23"/>
      <c r="O48" s="23"/>
      <c r="P48" s="23"/>
      <c r="Q48" s="23"/>
      <c r="R48" s="23"/>
      <c r="S48" s="23"/>
      <c r="T48" s="23"/>
      <c r="U48" s="23"/>
    </row>
    <row r="49" spans="1:25" x14ac:dyDescent="0.25">
      <c r="A49" s="23">
        <v>4</v>
      </c>
      <c r="B49" s="23">
        <v>2</v>
      </c>
      <c r="C49" s="6" t="str">
        <f>$F$16</f>
        <v>Lag 2</v>
      </c>
      <c r="E49" s="6" t="str">
        <f>$F$17</f>
        <v>Lag 3</v>
      </c>
      <c r="G49" s="6" t="str">
        <f>$F$19</f>
        <v>Lag 7</v>
      </c>
      <c r="I49" s="23"/>
      <c r="J49" s="31"/>
      <c r="K49" s="23" t="s">
        <v>20</v>
      </c>
      <c r="L49" s="31"/>
      <c r="M49" s="23"/>
      <c r="N49" s="31"/>
      <c r="O49" s="31"/>
      <c r="P49" s="23"/>
      <c r="Q49" s="31"/>
      <c r="R49" s="31"/>
      <c r="S49" s="23"/>
      <c r="T49" s="31"/>
      <c r="U49" s="31"/>
    </row>
    <row r="50" spans="1:25" x14ac:dyDescent="0.25">
      <c r="A50" s="23"/>
      <c r="B50" s="23"/>
      <c r="I50" s="23"/>
      <c r="J50" s="6"/>
      <c r="K50" s="23"/>
      <c r="L50" s="23"/>
      <c r="M50" s="23"/>
      <c r="N50" s="23"/>
      <c r="O50" s="23"/>
      <c r="P50" s="23"/>
      <c r="Q50" s="23"/>
      <c r="R50" s="23"/>
      <c r="S50" s="23"/>
      <c r="T50" s="23"/>
      <c r="U50" s="23"/>
    </row>
    <row r="51" spans="1:25" x14ac:dyDescent="0.25">
      <c r="A51" s="23">
        <v>5</v>
      </c>
      <c r="B51" s="23">
        <v>2</v>
      </c>
      <c r="C51" s="6" t="str">
        <f>$F$18</f>
        <v>Lag 6</v>
      </c>
      <c r="E51" s="6" t="str">
        <f>$F$19</f>
        <v>Lag 7</v>
      </c>
      <c r="G51" s="6" t="str">
        <f>$C$18</f>
        <v>Lag 5</v>
      </c>
      <c r="I51" s="23"/>
      <c r="J51" s="31"/>
      <c r="K51" s="23" t="s">
        <v>20</v>
      </c>
      <c r="L51" s="31"/>
      <c r="M51" s="23"/>
      <c r="N51" s="31"/>
      <c r="O51" s="31"/>
      <c r="P51" s="23"/>
      <c r="Q51" s="31"/>
      <c r="R51" s="31"/>
      <c r="S51" s="23"/>
      <c r="T51" s="31"/>
      <c r="U51" s="31"/>
    </row>
    <row r="52" spans="1:25" ht="13" thickBot="1" x14ac:dyDescent="0.3">
      <c r="A52" s="23"/>
      <c r="B52" s="23"/>
      <c r="I52" s="23"/>
      <c r="J52" s="6"/>
      <c r="K52" s="23"/>
      <c r="L52" s="23"/>
      <c r="M52" s="23"/>
      <c r="N52" s="23"/>
      <c r="O52" s="23"/>
      <c r="P52" s="23"/>
      <c r="Q52" s="23"/>
      <c r="R52" s="23"/>
      <c r="S52" s="23"/>
      <c r="T52" s="23"/>
      <c r="U52" s="23"/>
      <c r="Y52" s="6" t="s">
        <v>47</v>
      </c>
    </row>
    <row r="53" spans="1:25" ht="13" x14ac:dyDescent="0.3">
      <c r="A53" s="42" t="s">
        <v>1</v>
      </c>
      <c r="B53" s="42"/>
      <c r="C53" s="27" t="s">
        <v>21</v>
      </c>
      <c r="D53" s="27" t="s">
        <v>22</v>
      </c>
      <c r="E53" s="27" t="s">
        <v>23</v>
      </c>
      <c r="F53" s="28" t="s">
        <v>66</v>
      </c>
      <c r="G53" s="27" t="s">
        <v>24</v>
      </c>
      <c r="H53" s="53" t="s">
        <v>25</v>
      </c>
      <c r="I53" s="54"/>
      <c r="J53" s="55"/>
      <c r="K53" s="56"/>
      <c r="L53" s="57" t="s">
        <v>67</v>
      </c>
      <c r="M53" s="57"/>
      <c r="N53" s="57"/>
      <c r="O53" s="23"/>
      <c r="P53" s="23"/>
      <c r="Q53" s="1" t="s">
        <v>28</v>
      </c>
      <c r="R53" s="2"/>
      <c r="S53" s="2"/>
      <c r="T53" s="2"/>
      <c r="U53" s="2"/>
      <c r="V53" s="3"/>
    </row>
    <row r="54" spans="1:25" ht="13" x14ac:dyDescent="0.3">
      <c r="A54" s="42" t="str">
        <f>$F$16</f>
        <v>Lag 2</v>
      </c>
      <c r="B54" s="42"/>
      <c r="C54" s="33" t="str">
        <f>IF(OR($J$41&lt;&gt;0,$L$41&lt;&gt;0),IF($J$41&gt;$L$41,2,0)+IF($J$45&gt;$L$45,2,0)+IF($J$49&gt;$L$49,2,0)+IF(AND($J$41=$L$41,$J$41&gt;0),1,0)+IF(AND($J$45=$L$45,$J$45&gt;0),1,0)+IF(AND($J$49=$L$49,$J$49&gt;0),1,0),"")</f>
        <v/>
      </c>
      <c r="D54" s="34" t="str">
        <f>IF(OR($J$41&lt;&gt;0,$L$41&lt;&gt;0),$J$41+$J$45+$J$49,"")</f>
        <v/>
      </c>
      <c r="E54" s="34" t="str">
        <f>IF(OR($J$41&lt;&gt;0,$L$41&lt;&gt;0),$L$41+$L$45+$L$49,"")</f>
        <v/>
      </c>
      <c r="F54" s="28" t="str">
        <f>IF(OR($J$41&lt;&gt;0,$L$41&lt;&gt;0),IF($E$54&lt;&gt;0,$D$54/$E$54,"MAX"),"")</f>
        <v/>
      </c>
      <c r="G54" s="34" t="str">
        <f>IF(OR($J$41&lt;&gt;0,$L$41&lt;&gt;0),$N$41+$Q$41+$T$41+$N$45+$Q$45+$T$45+$N$49+$Q$49+$T$49,"")</f>
        <v/>
      </c>
      <c r="H54" s="43" t="str">
        <f>IF(OR($J$41&lt;&gt;0,$L$41&lt;&gt;0),$O$41+$R$41+$U$41+$O$45+$R$45+$U$45+$O$49+$R$49+$U$49,"")</f>
        <v/>
      </c>
      <c r="I54" s="44"/>
      <c r="J54" s="45"/>
      <c r="K54" s="46"/>
      <c r="L54" s="58" t="str">
        <f>IF(OR($J$41&lt;&gt;0,$L$41&lt;&gt;0),IF($H$54&lt;&gt;0,$G$54/$H$54,"MAX"),"")</f>
        <v/>
      </c>
      <c r="M54" s="58"/>
      <c r="N54" s="58"/>
      <c r="O54" s="23"/>
      <c r="P54" s="23"/>
      <c r="Q54" s="4" t="s">
        <v>2</v>
      </c>
      <c r="R54" s="45" t="str">
        <f>IF(AND($F$54="",$F$55="",$F$56="",$F$57=""),"",INDEX($A$54:$A$57,MATCH(1,$Y$54:$Y$57,0)))</f>
        <v/>
      </c>
      <c r="S54" s="45"/>
      <c r="T54" s="45"/>
      <c r="U54" s="45"/>
      <c r="V54" s="52"/>
      <c r="Y54" s="29">
        <f>IF('manual rank only'!H8&lt;&gt;0,'manual rank only'!H8,COUNTIF($C$54:$C$57,"&gt;"&amp;$C54)+COUNTIFS($C$54:$C$57,$C54,$F$54:$F$57,"&gt;"&amp;$F54)+COUNTIFS($C$54:$C$57,$C54,$F$54:$F$57,$F54,$L$54:$L$57,"&gt;"&amp;$L54)+1)</f>
        <v>1</v>
      </c>
    </row>
    <row r="55" spans="1:25" ht="13" x14ac:dyDescent="0.3">
      <c r="A55" s="42" t="str">
        <f>$F$17</f>
        <v>Lag 3</v>
      </c>
      <c r="B55" s="42"/>
      <c r="C55" s="33" t="str">
        <f>IF(OR($J$47&lt;&gt;0,$L$47&lt;&gt;0),IF($J$43&gt;$L$43,2,0)+IF($J$47&gt;$L$47,2,0)+IF($J$49&lt;$L$49,2,0)+IF(AND($J$43=$L$43,$J$43&gt;0),1,0)+IF(AND($J$47=$L$47,$J$47&gt;0),1,0)+IF(AND($J$49=$L$49,$J$49&gt;0),1,0),"")</f>
        <v/>
      </c>
      <c r="D55" s="34" t="str">
        <f>IF(OR($J$47&lt;&gt;0,$L$47&lt;&gt;0),$J$43+$J$47+$L$49,"")</f>
        <v/>
      </c>
      <c r="E55" s="34" t="str">
        <f>IF(OR($J$47&lt;&gt;0,$L$47&lt;&gt;0),$L$43+$L$47+$J$49,"")</f>
        <v/>
      </c>
      <c r="F55" s="28" t="str">
        <f>IF(OR($J$43&lt;&gt;0,$L$43&lt;&gt;0),IF($E$55&lt;&gt;0,$D$55/$E$55,"MAX"),"")</f>
        <v/>
      </c>
      <c r="G55" s="34" t="str">
        <f>IF(OR($J$43&lt;&gt;0,$L$43&lt;&gt;0),$N$43+$Q$43+$T$43+$N$47+$Q$47+$T$47+$O$49+$R$49+$U$49,"")</f>
        <v/>
      </c>
      <c r="H55" s="43" t="str">
        <f>IF(OR($J$43&lt;&gt;0,$L$43&lt;&gt;0),$O$43+$R$43+$U$43+$O$47+$R$47+$U$47+$N$49+$Q$49+$T$49,"")</f>
        <v/>
      </c>
      <c r="I55" s="44"/>
      <c r="J55" s="45"/>
      <c r="K55" s="46"/>
      <c r="L55" s="58" t="str">
        <f>IF(OR($J$43&lt;&gt;0,$L$43&lt;&gt;0),IF($H$55&lt;&gt;0,$G$55/$H$55,"MAX"),"")</f>
        <v/>
      </c>
      <c r="M55" s="58"/>
      <c r="N55" s="58"/>
      <c r="O55" s="23"/>
      <c r="P55" s="23"/>
      <c r="Q55" s="4" t="s">
        <v>3</v>
      </c>
      <c r="R55" s="45" t="str">
        <f>IF(AND($F$54="",$F$55="",$F$56="",$F$57=""),"",INDEX($A$54:$A$57,MATCH(2,$Y$54:$Y$57,0)))</f>
        <v/>
      </c>
      <c r="S55" s="45"/>
      <c r="T55" s="45"/>
      <c r="U55" s="45"/>
      <c r="V55" s="52"/>
      <c r="Y55" s="29">
        <f>IF('manual rank only'!H9&lt;&gt;0,'manual rank only'!H9,COUNTIF($C$54:$C$57,"&gt;"&amp;$C55)+COUNTIFS($C$54:$C$57,$C55,$F$54:$F$57,"&gt;"&amp;$F55)+COUNTIFS($C$54:$C$57,$C55,$F$54:$F$57,$F55,$L$54:$L$57,"&gt;"&amp;$L55)+1)</f>
        <v>1</v>
      </c>
    </row>
    <row r="56" spans="1:25" ht="13" x14ac:dyDescent="0.3">
      <c r="A56" s="42" t="str">
        <f>$F$18</f>
        <v>Lag 6</v>
      </c>
      <c r="B56" s="42"/>
      <c r="C56" s="33" t="str">
        <f>IF(OR($J$45&lt;&gt;0,$L$45&lt;&gt;0),IF($J$45&lt;$L$45,2,0)+IF($J$43&lt;$L$43,2,0)+IF($J$51&gt;$L$51,2,0)+IF(AND($J$45=$L$45,$J$45&gt;0),1,0)+IF(AND($J$43=$L$43,$J$43&gt;0),1,0)+IF(AND($J$51=$L$51,$J$51&gt;0),1,0),"")</f>
        <v/>
      </c>
      <c r="D56" s="34" t="str">
        <f>IF(OR($J$45&lt;&gt;0,$L$45&lt;&gt;0),$L$45+$L$43+$J$51,"")</f>
        <v/>
      </c>
      <c r="E56" s="34" t="str">
        <f>IF(OR($J$45&lt;&gt;0,$L$45&lt;&gt;0),$J$45+$J$43+$L$51,"")</f>
        <v/>
      </c>
      <c r="F56" s="28" t="str">
        <f>IF(OR($J$43&lt;&gt;0,$L$43&lt;&gt;0),IF($E$56&lt;&gt;0,$D$56/$E$56,"MAX"),"")</f>
        <v/>
      </c>
      <c r="G56" s="34" t="str">
        <f>IF(OR($J$43&lt;&gt;0,$L$43&lt;&gt;0),$O$45+$R$45+$U$45+$O$43+$R$43+$U$43+$N$51+$Q$51+$T$51,"")</f>
        <v/>
      </c>
      <c r="H56" s="43" t="str">
        <f>IF(OR($J$43&lt;&gt;0,$L$43&lt;&gt;0),$N$45+$Q$45+$T$45+$N$43+$Q$43+$T$43+$O$51+$R$51+$U$51,"")</f>
        <v/>
      </c>
      <c r="I56" s="44"/>
      <c r="J56" s="45"/>
      <c r="K56" s="46"/>
      <c r="L56" s="58" t="str">
        <f>IF(OR($J$43&lt;&gt;0,$L$43&lt;&gt;0),IF($H$56&lt;&gt;0,$G$56/$H$56,"MAX"),"")</f>
        <v/>
      </c>
      <c r="M56" s="58"/>
      <c r="N56" s="58"/>
      <c r="O56" s="23"/>
      <c r="P56" s="23"/>
      <c r="Q56" s="4" t="s">
        <v>27</v>
      </c>
      <c r="R56" s="45" t="str">
        <f>IF(AND($F$54="",$F$55="",$F$56="",$F$57=""),"",INDEX($A$54:$A$57,MATCH(3,$Y$54:$Y$57,0)))</f>
        <v/>
      </c>
      <c r="S56" s="45"/>
      <c r="T56" s="45"/>
      <c r="U56" s="45"/>
      <c r="V56" s="52"/>
      <c r="Y56" s="29">
        <f>IF('manual rank only'!H10&lt;&gt;0,'manual rank only'!H10,COUNTIF($C$54:$C$57,"&gt;"&amp;$C56)+COUNTIFS($C$54:$C$57,$C56,$F$54:$F$57,"&gt;"&amp;$F56)+COUNTIFS($C$54:$C$57,$C56,$F$54:$F$57,$F56,$L$54:$L$57,"&gt;"&amp;$L56)+1)</f>
        <v>1</v>
      </c>
    </row>
    <row r="57" spans="1:25" ht="13.5" thickBot="1" x14ac:dyDescent="0.35">
      <c r="A57" s="42" t="str">
        <f>$F$19</f>
        <v>Lag 7</v>
      </c>
      <c r="B57" s="42"/>
      <c r="C57" s="33" t="str">
        <f>IF(OR($J$41&lt;&gt;0,$L$41&lt;&gt;0),IF($J$41&lt;$L$41,2,0)+IF($J$47&lt;$L$47,2,0)+IF($J$51&lt;$L$51,2,0)+IF(AND($J$41=$L$41,$J$41&gt;0),1,0)+IF(AND($J$47=$L$47,$J$47&gt;0),1,0)+IF(AND($J$51=$L$548,$J$51&gt;0),1,0),"")</f>
        <v/>
      </c>
      <c r="D57" s="34" t="str">
        <f>IF(OR($J$41&lt;&gt;0,$L$41&lt;&gt;0),$L$41+$L$47+$L$51,"")</f>
        <v/>
      </c>
      <c r="E57" s="34" t="str">
        <f>IF(OR($J$41&lt;&gt;0,$L$41&lt;&gt;0),$J$41+$J$47+$J$51,"")</f>
        <v/>
      </c>
      <c r="F57" s="28" t="str">
        <f>IF(OR($J$41&lt;&gt;0,$L$41&lt;&gt;0),IF($E$57&lt;&gt;0,$D$57/$E$57,"MAX"),"")</f>
        <v/>
      </c>
      <c r="G57" s="34" t="str">
        <f>IF(OR($J$41&lt;&gt;0,$L$41&lt;&gt;0),$O$41+$R$41+$U$41+$O$47+$R$47+$U$47+$O$51+$R$51+$U$51,"")</f>
        <v/>
      </c>
      <c r="H57" s="43" t="str">
        <f>IF(OR($J$41&lt;&gt;0,$L$41&lt;&gt;0),$N$41+$Q$41+$T$41+$N$47+$Q$47+$T$47+$N$51+$Q$51+$T$51,"")</f>
        <v/>
      </c>
      <c r="I57" s="44"/>
      <c r="J57" s="45"/>
      <c r="K57" s="46"/>
      <c r="L57" s="58" t="str">
        <f>IF(OR($J$41&lt;&gt;0,$L$41&lt;&gt;0),IF($H$57&lt;&gt;0,$G$57/$H$57,"MAX"),"")</f>
        <v/>
      </c>
      <c r="M57" s="58"/>
      <c r="N57" s="58"/>
      <c r="O57" s="23"/>
      <c r="P57" s="23"/>
      <c r="Q57" s="5" t="s">
        <v>5</v>
      </c>
      <c r="R57" s="50" t="str">
        <f>IF(AND($F$54="",$F$55="",$F$56="",$F$57=""),"",INDEX($A$54:$A$57,MATCH(4,$Y$54:$Y$57,0)))</f>
        <v/>
      </c>
      <c r="S57" s="50"/>
      <c r="T57" s="50"/>
      <c r="U57" s="50"/>
      <c r="V57" s="51"/>
      <c r="Y57" s="29">
        <f>IF('manual rank only'!H11&lt;&gt;0,'manual rank only'!H11,COUNTIF($C$54:$C$57,"&gt;"&amp;$C57)+COUNTIFS($C$54:$C$57,$C57,$F$54:$F$57,"&gt;"&amp;$F57)+COUNTIFS($C$54:$C$57,$C57,$F$54:$F$57,$F57,$L$54:$L$57,"&gt;"&amp;$L57)+1)</f>
        <v>1</v>
      </c>
    </row>
    <row r="58" spans="1:25" x14ac:dyDescent="0.25">
      <c r="B58" s="23"/>
      <c r="J58" s="6"/>
    </row>
    <row r="59" spans="1:25" ht="12" customHeight="1" x14ac:dyDescent="0.35">
      <c r="A59" s="19"/>
      <c r="D59" s="13"/>
      <c r="J59" s="6"/>
    </row>
    <row r="60" spans="1:25" ht="17.149999999999999" customHeight="1" x14ac:dyDescent="0.4">
      <c r="D60" s="20" t="s">
        <v>53</v>
      </c>
      <c r="J60" s="6"/>
    </row>
    <row r="61" spans="1:25" ht="12" customHeight="1" x14ac:dyDescent="0.35">
      <c r="A61" s="19"/>
      <c r="D61" s="13"/>
      <c r="J61" s="6"/>
    </row>
    <row r="62" spans="1:25" ht="13" x14ac:dyDescent="0.3">
      <c r="A62" s="22" t="s">
        <v>29</v>
      </c>
      <c r="B62" s="22" t="s">
        <v>12</v>
      </c>
      <c r="C62" s="12" t="s">
        <v>13</v>
      </c>
      <c r="D62" s="19"/>
      <c r="E62" s="12" t="s">
        <v>14</v>
      </c>
      <c r="F62" s="19"/>
      <c r="G62" s="12" t="s">
        <v>15</v>
      </c>
      <c r="H62" s="12"/>
      <c r="I62" s="23"/>
      <c r="J62" s="22"/>
      <c r="K62" s="22"/>
      <c r="L62" s="22"/>
      <c r="M62" s="23"/>
      <c r="N62" s="23"/>
      <c r="O62" s="23"/>
      <c r="P62" s="24" t="s">
        <v>1</v>
      </c>
      <c r="Q62" s="23"/>
      <c r="R62" s="23"/>
      <c r="S62" s="23"/>
      <c r="T62" s="23"/>
      <c r="U62" s="23"/>
    </row>
    <row r="63" spans="1:25" ht="13" x14ac:dyDescent="0.3">
      <c r="B63" s="23"/>
      <c r="I63" s="26"/>
      <c r="J63" s="26" t="s">
        <v>16</v>
      </c>
      <c r="K63" s="26"/>
      <c r="L63" s="26"/>
      <c r="M63" s="26"/>
      <c r="N63" s="26" t="s">
        <v>17</v>
      </c>
      <c r="O63" s="26"/>
      <c r="P63" s="26"/>
      <c r="Q63" s="26" t="s">
        <v>18</v>
      </c>
      <c r="R63" s="26"/>
      <c r="S63" s="26"/>
      <c r="T63" s="26" t="s">
        <v>19</v>
      </c>
      <c r="U63" s="26"/>
    </row>
    <row r="64" spans="1:25" x14ac:dyDescent="0.25">
      <c r="A64" s="23" t="s">
        <v>30</v>
      </c>
      <c r="B64" s="23">
        <v>1</v>
      </c>
      <c r="C64" s="30" t="str">
        <f>$R$33</f>
        <v/>
      </c>
      <c r="D64" s="30"/>
      <c r="E64" s="30" t="str">
        <f>$R$55</f>
        <v/>
      </c>
      <c r="F64" s="30"/>
      <c r="G64" s="30" t="str">
        <f>$R$56</f>
        <v/>
      </c>
      <c r="H64" s="30"/>
      <c r="I64" s="23"/>
      <c r="J64" s="31"/>
      <c r="K64" s="23" t="s">
        <v>20</v>
      </c>
      <c r="L64" s="31"/>
      <c r="M64" s="23"/>
      <c r="N64" s="31"/>
      <c r="O64" s="31"/>
      <c r="P64" s="23"/>
      <c r="Q64" s="31"/>
      <c r="R64" s="31"/>
      <c r="S64" s="23"/>
      <c r="T64" s="31"/>
      <c r="U64" s="31"/>
    </row>
    <row r="65" spans="1:21" x14ac:dyDescent="0.25">
      <c r="A65" s="23" t="s">
        <v>39</v>
      </c>
      <c r="B65" s="23"/>
      <c r="C65" s="30" t="s">
        <v>31</v>
      </c>
      <c r="D65" s="30"/>
      <c r="E65" s="30" t="s">
        <v>32</v>
      </c>
      <c r="F65" s="30"/>
      <c r="G65" s="30" t="s">
        <v>37</v>
      </c>
      <c r="H65" s="30"/>
      <c r="I65" s="23"/>
      <c r="J65" s="6"/>
      <c r="M65" s="23"/>
      <c r="N65" s="23"/>
      <c r="O65" s="23"/>
      <c r="P65" s="23"/>
      <c r="Q65" s="23"/>
      <c r="R65" s="23"/>
      <c r="S65" s="23"/>
      <c r="T65" s="23"/>
      <c r="U65" s="23"/>
    </row>
    <row r="66" spans="1:21" x14ac:dyDescent="0.25">
      <c r="A66" s="23"/>
      <c r="B66" s="23"/>
      <c r="C66" s="30"/>
      <c r="D66" s="30"/>
      <c r="E66" s="30"/>
      <c r="F66" s="30"/>
      <c r="G66" s="30"/>
      <c r="H66" s="30"/>
      <c r="I66" s="23"/>
      <c r="J66" s="6"/>
      <c r="M66" s="23"/>
      <c r="N66" s="23"/>
      <c r="O66" s="23"/>
      <c r="P66" s="23"/>
      <c r="Q66" s="23"/>
      <c r="R66" s="23"/>
      <c r="S66" s="23"/>
      <c r="T66" s="23"/>
      <c r="U66" s="23"/>
    </row>
    <row r="67" spans="1:21" x14ac:dyDescent="0.25">
      <c r="A67" s="23" t="s">
        <v>38</v>
      </c>
      <c r="B67" s="23">
        <v>2</v>
      </c>
      <c r="C67" s="30" t="str">
        <f>$R$54</f>
        <v/>
      </c>
      <c r="D67" s="30"/>
      <c r="E67" s="30" t="str">
        <f>$R$34</f>
        <v/>
      </c>
      <c r="G67" s="30" t="str">
        <f>$R$35</f>
        <v/>
      </c>
      <c r="H67" s="30"/>
      <c r="I67" s="23"/>
      <c r="J67" s="31"/>
      <c r="K67" s="23" t="s">
        <v>20</v>
      </c>
      <c r="L67" s="31"/>
      <c r="M67" s="23"/>
      <c r="N67" s="31"/>
      <c r="O67" s="31"/>
      <c r="P67" s="23"/>
      <c r="Q67" s="31"/>
      <c r="R67" s="31"/>
      <c r="S67" s="23"/>
      <c r="T67" s="31"/>
      <c r="U67" s="31"/>
    </row>
    <row r="68" spans="1:21" x14ac:dyDescent="0.25">
      <c r="A68" s="23" t="s">
        <v>39</v>
      </c>
      <c r="B68" s="23"/>
      <c r="C68" s="30" t="s">
        <v>33</v>
      </c>
      <c r="D68" s="30"/>
      <c r="E68" s="30" t="s">
        <v>36</v>
      </c>
      <c r="G68" s="30" t="s">
        <v>34</v>
      </c>
      <c r="H68" s="30"/>
      <c r="I68" s="23"/>
      <c r="J68" s="6"/>
      <c r="M68" s="23"/>
      <c r="N68" s="23"/>
      <c r="O68" s="23"/>
      <c r="P68" s="23"/>
      <c r="Q68" s="23"/>
      <c r="R68" s="23"/>
      <c r="S68" s="23"/>
      <c r="T68" s="23"/>
      <c r="U68" s="23"/>
    </row>
    <row r="69" spans="1:21" x14ac:dyDescent="0.25">
      <c r="A69" s="23"/>
      <c r="B69" s="23"/>
      <c r="C69" s="30"/>
      <c r="D69" s="30"/>
      <c r="E69" s="30"/>
      <c r="F69" s="30"/>
      <c r="G69" s="30"/>
      <c r="H69" s="30"/>
      <c r="I69" s="23"/>
      <c r="J69" s="6"/>
      <c r="M69" s="23"/>
      <c r="N69" s="23"/>
      <c r="O69" s="23"/>
      <c r="P69" s="23"/>
      <c r="Q69" s="23"/>
      <c r="R69" s="23"/>
      <c r="S69" s="23"/>
      <c r="T69" s="23"/>
      <c r="U69" s="23"/>
    </row>
    <row r="70" spans="1:21" x14ac:dyDescent="0.25">
      <c r="A70" s="23" t="s">
        <v>44</v>
      </c>
      <c r="B70" s="23">
        <v>1</v>
      </c>
      <c r="C70" s="30" t="str">
        <f>IF(J64&lt;L64,C64,IF(J64&gt;L64,E64,""))</f>
        <v/>
      </c>
      <c r="E70" s="30" t="str">
        <f>IF(J67&gt;L67,E67,IF(J67&lt;L67,C67,""))</f>
        <v/>
      </c>
      <c r="G70" s="30" t="str">
        <f>IF(J64&gt;L64,C64,IF(J64&lt;L64,E64,""))</f>
        <v/>
      </c>
      <c r="H70" s="30"/>
      <c r="I70" s="23"/>
      <c r="J70" s="31"/>
      <c r="K70" s="23" t="s">
        <v>20</v>
      </c>
      <c r="L70" s="31"/>
      <c r="M70" s="23"/>
      <c r="N70" s="31"/>
      <c r="O70" s="31"/>
      <c r="P70" s="23"/>
      <c r="Q70" s="31"/>
      <c r="R70" s="31"/>
      <c r="S70" s="23"/>
      <c r="T70" s="31"/>
      <c r="U70" s="31"/>
    </row>
    <row r="71" spans="1:21" x14ac:dyDescent="0.25">
      <c r="A71" s="23" t="s">
        <v>41</v>
      </c>
      <c r="B71" s="23"/>
      <c r="C71" s="30" t="s">
        <v>45</v>
      </c>
      <c r="D71" s="30"/>
      <c r="E71" s="30" t="s">
        <v>46</v>
      </c>
      <c r="F71" s="30"/>
      <c r="G71" s="30" t="s">
        <v>42</v>
      </c>
      <c r="H71" s="30"/>
      <c r="I71" s="23"/>
      <c r="J71" s="6"/>
      <c r="M71" s="23"/>
      <c r="N71" s="23"/>
      <c r="O71" s="23"/>
      <c r="P71" s="23"/>
      <c r="Q71" s="23"/>
      <c r="R71" s="23"/>
      <c r="S71" s="23"/>
      <c r="T71" s="23"/>
      <c r="U71" s="23"/>
    </row>
    <row r="72" spans="1:21" x14ac:dyDescent="0.25">
      <c r="A72" s="23"/>
      <c r="B72" s="23"/>
      <c r="C72" s="30"/>
      <c r="D72" s="30"/>
      <c r="E72" s="30"/>
      <c r="F72" s="30"/>
      <c r="G72" s="30"/>
      <c r="H72" s="30"/>
      <c r="I72" s="23"/>
      <c r="J72" s="6"/>
      <c r="M72" s="23"/>
      <c r="N72" s="23"/>
      <c r="O72" s="23"/>
      <c r="P72" s="23"/>
      <c r="Q72" s="23"/>
      <c r="R72" s="23"/>
      <c r="S72" s="23"/>
      <c r="T72" s="23"/>
      <c r="U72" s="23"/>
    </row>
    <row r="73" spans="1:21" x14ac:dyDescent="0.25">
      <c r="A73" s="23" t="s">
        <v>55</v>
      </c>
      <c r="B73" s="23">
        <v>2</v>
      </c>
      <c r="C73" s="30" t="str">
        <f>$R$35</f>
        <v/>
      </c>
      <c r="D73" s="30"/>
      <c r="E73" s="30" t="str">
        <f>$R$57</f>
        <v/>
      </c>
      <c r="F73" s="30"/>
      <c r="G73" s="30" t="str">
        <f>IF(J67&lt;L67,E67,IF(J67&gt;L67,C67,""))</f>
        <v/>
      </c>
      <c r="H73" s="30"/>
      <c r="I73" s="23"/>
      <c r="J73" s="31"/>
      <c r="K73" s="23" t="s">
        <v>20</v>
      </c>
      <c r="L73" s="31"/>
      <c r="M73" s="23"/>
      <c r="N73" s="31"/>
      <c r="O73" s="31"/>
      <c r="P73" s="23"/>
      <c r="Q73" s="31"/>
      <c r="R73" s="31"/>
      <c r="S73" s="23"/>
      <c r="T73" s="31"/>
      <c r="U73" s="31"/>
    </row>
    <row r="74" spans="1:21" x14ac:dyDescent="0.25">
      <c r="A74" s="23" t="s">
        <v>41</v>
      </c>
      <c r="B74" s="23"/>
      <c r="C74" s="30" t="s">
        <v>34</v>
      </c>
      <c r="D74" s="30"/>
      <c r="E74" s="30" t="s">
        <v>35</v>
      </c>
      <c r="F74" s="30"/>
      <c r="G74" s="30" t="s">
        <v>43</v>
      </c>
      <c r="H74" s="30"/>
      <c r="I74" s="23"/>
      <c r="J74" s="6"/>
      <c r="M74" s="23"/>
      <c r="N74" s="23"/>
      <c r="O74" s="23"/>
      <c r="P74" s="23"/>
      <c r="Q74" s="23"/>
      <c r="R74" s="23"/>
      <c r="S74" s="23"/>
      <c r="T74" s="23"/>
      <c r="U74" s="23"/>
    </row>
    <row r="75" spans="1:21" x14ac:dyDescent="0.25">
      <c r="A75" s="23"/>
      <c r="B75" s="23"/>
      <c r="C75" s="30"/>
      <c r="D75" s="30"/>
      <c r="E75" s="30"/>
      <c r="F75" s="30"/>
      <c r="G75" s="30"/>
      <c r="H75" s="30"/>
      <c r="I75" s="23"/>
      <c r="J75" s="6"/>
      <c r="M75" s="23"/>
      <c r="N75" s="23"/>
      <c r="O75" s="23"/>
      <c r="P75" s="23"/>
      <c r="Q75" s="23"/>
      <c r="R75" s="23"/>
      <c r="S75" s="23"/>
      <c r="T75" s="23"/>
      <c r="U75" s="23"/>
    </row>
    <row r="76" spans="1:21" x14ac:dyDescent="0.25">
      <c r="A76" s="23" t="s">
        <v>40</v>
      </c>
      <c r="B76" s="23">
        <v>1</v>
      </c>
      <c r="C76" s="30" t="str">
        <f>IF(J64&gt;L64,C64,IF(J64&lt;L64,E64,""))</f>
        <v/>
      </c>
      <c r="D76" s="30"/>
      <c r="E76" s="30" t="str">
        <f>IF(J67&lt;L67,E67,IF(J67&gt;L67,C67,""))</f>
        <v/>
      </c>
      <c r="F76" s="30"/>
      <c r="G76" s="30" t="str">
        <f>IF(J70&gt;L70,E70,IF(J70&lt;L70,C70,""))</f>
        <v/>
      </c>
      <c r="H76" s="30"/>
      <c r="I76" s="23"/>
      <c r="J76" s="31"/>
      <c r="K76" s="23" t="s">
        <v>20</v>
      </c>
      <c r="L76" s="31"/>
      <c r="M76" s="23"/>
      <c r="N76" s="31"/>
      <c r="O76" s="31"/>
      <c r="P76" s="23"/>
      <c r="Q76" s="31"/>
      <c r="R76" s="31"/>
      <c r="S76" s="23"/>
      <c r="T76" s="31"/>
      <c r="U76" s="31"/>
    </row>
    <row r="77" spans="1:21" x14ac:dyDescent="0.25">
      <c r="A77" s="23" t="s">
        <v>54</v>
      </c>
      <c r="B77" s="23"/>
      <c r="C77" s="30" t="s">
        <v>42</v>
      </c>
      <c r="D77" s="30"/>
      <c r="E77" s="30" t="s">
        <v>43</v>
      </c>
      <c r="F77" s="30"/>
      <c r="G77" s="30" t="s">
        <v>61</v>
      </c>
      <c r="H77" s="30"/>
      <c r="I77" s="23"/>
      <c r="J77" s="6"/>
      <c r="M77" s="23"/>
      <c r="N77" s="23"/>
      <c r="O77" s="23"/>
      <c r="P77" s="23"/>
      <c r="Q77" s="23"/>
      <c r="R77" s="23"/>
      <c r="S77" s="23"/>
      <c r="T77" s="23"/>
      <c r="U77" s="23"/>
    </row>
    <row r="78" spans="1:21" x14ac:dyDescent="0.25">
      <c r="A78" s="23"/>
      <c r="B78" s="23"/>
      <c r="C78" s="30"/>
      <c r="D78" s="30"/>
      <c r="E78" s="30"/>
      <c r="F78" s="30"/>
      <c r="G78" s="30"/>
      <c r="H78" s="30"/>
      <c r="I78" s="23"/>
      <c r="J78" s="6"/>
      <c r="M78" s="23"/>
      <c r="N78" s="23"/>
      <c r="O78" s="23"/>
      <c r="P78" s="23"/>
      <c r="Q78" s="23"/>
      <c r="R78" s="23"/>
      <c r="S78" s="23"/>
      <c r="T78" s="23"/>
      <c r="U78" s="23"/>
    </row>
    <row r="79" spans="1:21" x14ac:dyDescent="0.25">
      <c r="A79" s="23" t="s">
        <v>60</v>
      </c>
      <c r="B79" s="23">
        <v>3</v>
      </c>
      <c r="C79" s="30" t="str">
        <f>$R$35</f>
        <v/>
      </c>
      <c r="D79" s="30"/>
      <c r="E79" s="30" t="str">
        <f>$R$56</f>
        <v/>
      </c>
      <c r="F79" s="30"/>
      <c r="G79" s="30" t="str">
        <f>$R$57</f>
        <v/>
      </c>
      <c r="H79" s="30"/>
      <c r="I79" s="23"/>
      <c r="J79" s="31"/>
      <c r="K79" s="23" t="s">
        <v>20</v>
      </c>
      <c r="L79" s="31"/>
      <c r="M79" s="23"/>
      <c r="N79" s="31"/>
      <c r="O79" s="31"/>
      <c r="P79" s="23"/>
      <c r="Q79" s="31"/>
      <c r="R79" s="31"/>
      <c r="S79" s="23"/>
      <c r="T79" s="31"/>
      <c r="U79" s="31"/>
    </row>
    <row r="80" spans="1:21" x14ac:dyDescent="0.25">
      <c r="A80" s="23" t="s">
        <v>54</v>
      </c>
      <c r="B80" s="23"/>
      <c r="C80" s="30" t="s">
        <v>34</v>
      </c>
      <c r="D80" s="30"/>
      <c r="E80" s="30" t="s">
        <v>37</v>
      </c>
      <c r="F80" s="30"/>
      <c r="G80" s="30" t="s">
        <v>35</v>
      </c>
      <c r="H80" s="30"/>
      <c r="I80" s="23"/>
      <c r="J80" s="6"/>
      <c r="M80" s="23"/>
      <c r="N80" s="23"/>
      <c r="O80" s="23"/>
      <c r="P80" s="23"/>
      <c r="Q80" s="23"/>
      <c r="R80" s="23"/>
      <c r="S80" s="23"/>
      <c r="T80" s="23"/>
      <c r="U80" s="23"/>
    </row>
    <row r="81" spans="1:25" x14ac:dyDescent="0.25">
      <c r="A81" s="35"/>
      <c r="B81" s="35"/>
      <c r="C81" s="36"/>
      <c r="D81" s="36"/>
      <c r="E81" s="36"/>
      <c r="F81" s="36"/>
      <c r="G81" s="36"/>
      <c r="H81" s="30"/>
      <c r="I81" s="23"/>
      <c r="J81" s="6"/>
      <c r="M81" s="23"/>
      <c r="N81" s="23"/>
      <c r="O81" s="23"/>
      <c r="P81" s="23"/>
      <c r="Q81" s="23"/>
      <c r="R81" s="23"/>
      <c r="S81" s="23"/>
      <c r="T81" s="23"/>
      <c r="U81" s="23"/>
    </row>
    <row r="82" spans="1:25" x14ac:dyDescent="0.25">
      <c r="A82" s="23"/>
      <c r="B82" s="23"/>
      <c r="C82" s="30"/>
      <c r="D82" s="30"/>
      <c r="E82" s="30"/>
      <c r="F82" s="30"/>
      <c r="G82" s="30"/>
      <c r="H82" s="30"/>
      <c r="I82" s="23"/>
      <c r="J82" s="6"/>
      <c r="M82" s="23"/>
      <c r="N82" s="23"/>
      <c r="O82" s="23"/>
      <c r="P82" s="23"/>
      <c r="Q82" s="23"/>
      <c r="R82" s="23"/>
      <c r="S82" s="23"/>
      <c r="T82" s="23"/>
      <c r="U82" s="23"/>
    </row>
    <row r="83" spans="1:25" ht="17.149999999999999" customHeight="1" x14ac:dyDescent="0.4">
      <c r="B83" s="20" t="s">
        <v>58</v>
      </c>
      <c r="J83" s="6"/>
    </row>
    <row r="84" spans="1:25" ht="13" thickBot="1" x14ac:dyDescent="0.3">
      <c r="C84" s="37"/>
    </row>
    <row r="85" spans="1:25" ht="13" x14ac:dyDescent="0.3">
      <c r="A85" s="42" t="s">
        <v>1</v>
      </c>
      <c r="B85" s="42"/>
      <c r="C85" s="27" t="s">
        <v>56</v>
      </c>
      <c r="D85" s="27" t="s">
        <v>22</v>
      </c>
      <c r="E85" s="27" t="s">
        <v>23</v>
      </c>
      <c r="F85" s="28" t="s">
        <v>66</v>
      </c>
      <c r="G85" s="27" t="s">
        <v>24</v>
      </c>
      <c r="H85" s="53" t="s">
        <v>25</v>
      </c>
      <c r="I85" s="54"/>
      <c r="J85" s="55"/>
      <c r="K85" s="56"/>
      <c r="L85" s="57" t="s">
        <v>67</v>
      </c>
      <c r="M85" s="57"/>
      <c r="N85" s="57"/>
      <c r="O85" s="23"/>
      <c r="P85" s="23"/>
      <c r="Q85" s="1" t="s">
        <v>59</v>
      </c>
      <c r="R85" s="2"/>
      <c r="S85" s="2"/>
      <c r="T85" s="2"/>
      <c r="U85" s="2"/>
      <c r="V85" s="3"/>
      <c r="Y85" s="6" t="s">
        <v>57</v>
      </c>
    </row>
    <row r="86" spans="1:25" ht="13" x14ac:dyDescent="0.3">
      <c r="A86" s="42" t="str">
        <f>$R$35</f>
        <v/>
      </c>
      <c r="B86" s="42"/>
      <c r="C86" s="33" t="str">
        <f>IF(OR($J$73&lt;&gt;0,$L$73&lt;&gt;0),IF($J$79&gt;$L$79,2,0)+IF($J$73&gt;$L$73,2,0)+IF(AND($J$73=$L$73,$J$73&gt;0),1,0)+IF(AND($J$79=$L$79,$J$79&gt;0),1,0),"")</f>
        <v/>
      </c>
      <c r="D86" s="34" t="str">
        <f>IF(OR($J$73&lt;&gt;0,$L$73&lt;&gt;0),$J$79+$J$73,"")</f>
        <v/>
      </c>
      <c r="E86" s="34" t="str">
        <f>IF(OR($J$73&lt;&gt;0,$L$73&lt;&gt;0),$L$79+$L$73,"")</f>
        <v/>
      </c>
      <c r="F86" s="28" t="str">
        <f>IF(OR($J$73&lt;&gt;0,$L$73&lt;&gt;0),IF($E$86&lt;&gt;0,$D$86/$E$86,"MAX"),"")</f>
        <v/>
      </c>
      <c r="G86" s="34" t="str">
        <f>IF(OR($J$73&lt;&gt;0,$L$73&lt;&gt;0),$N$73+$Q$73+$T$73+$N$79+$Q$79+$T$79,"")</f>
        <v/>
      </c>
      <c r="H86" s="43" t="str">
        <f>IF(OR($J$73&lt;&gt;0,$L$73&lt;&gt;0),$O$73+$R$73+$U$73+$O$79+$R$79+$U$79,"")</f>
        <v/>
      </c>
      <c r="I86" s="44"/>
      <c r="J86" s="45"/>
      <c r="K86" s="46"/>
      <c r="L86" s="47" t="str">
        <f>IF(OR($J$73&lt;&gt;0,$L$73&lt;&gt;0),IF($H$86&lt;&gt;0,$G$86/$H$86,"MAX"),"")</f>
        <v/>
      </c>
      <c r="M86" s="48"/>
      <c r="N86" s="49"/>
      <c r="O86" s="23"/>
      <c r="P86" s="23"/>
      <c r="Q86" s="38" t="s">
        <v>6</v>
      </c>
      <c r="R86" s="45" t="str">
        <f>IF(AND($F$86="",$F$87="",$F$88=""),"",INDEX($A$86:$A$88,MATCH(1,$Y$86:$Y$88,0)))</f>
        <v/>
      </c>
      <c r="S86" s="45"/>
      <c r="T86" s="45"/>
      <c r="U86" s="45"/>
      <c r="V86" s="52"/>
      <c r="Y86" s="39">
        <f>COUNTIF($C$86:$C$88,"&gt;"&amp;$C86)+COUNTIFS($C$86:$C$88,$C86,$F$86:$F$88,"&gt;"&amp;$F86)+COUNTIFS($C$86:$C$88,$C86,$F$86:$F$88,$F86,$L$86:$L$88,"&gt;"&amp;$L86)+1</f>
        <v>1</v>
      </c>
    </row>
    <row r="87" spans="1:25" ht="13" x14ac:dyDescent="0.3">
      <c r="A87" s="42" t="str">
        <f>$R$56</f>
        <v/>
      </c>
      <c r="B87" s="42"/>
      <c r="C87" s="33" t="str">
        <f>IF(OR($J$51&lt;&gt;0,$L$51&lt;&gt;0),IF($J$79&gt;$L$79,2,0)+IF($J$51&gt;$L$51,2,0)+IF(AND($J$51=$L$51,$J$51&gt;0),1,0)+IF(AND($J$79=$L$79,$J$79&gt;0),1,0),"")</f>
        <v/>
      </c>
      <c r="D87" s="34" t="str">
        <f>IF(OR($J$51&lt;&gt;0,$L$51&lt;&gt;0),$L$79+$J$51,"")</f>
        <v/>
      </c>
      <c r="E87" s="34" t="str">
        <f>IF(OR($J$51&lt;&gt;0,$L$51&lt;&gt;0),$J$79+$L$51,"")</f>
        <v/>
      </c>
      <c r="F87" s="28" t="str">
        <f>IF(OR($J$73&lt;&gt;0,$L$73&lt;&gt;0),IF($E$87&lt;&gt;0,$D$87/$E$87,"MAX"),"")</f>
        <v/>
      </c>
      <c r="G87" s="34" t="str">
        <f>IF(OR($J$51&lt;&gt;0,$L$51&lt;&gt;0),$N$51+$Q$51+$T$51+$O$79+$R$79+$U$79,"")</f>
        <v/>
      </c>
      <c r="H87" s="43" t="str">
        <f>IF(OR($J$51&lt;&gt;0,$L$51&lt;&gt;0),$O$51+$R$51+$U$51+$N$79+$Q$79+$T$79,"")</f>
        <v/>
      </c>
      <c r="I87" s="44"/>
      <c r="J87" s="45"/>
      <c r="K87" s="46"/>
      <c r="L87" s="47" t="str">
        <f>IF(OR($J$73&lt;&gt;0,$L$73&lt;&gt;0),IF($H$87&lt;&gt;0,$G$87/$H$87,"MAX"),"")</f>
        <v/>
      </c>
      <c r="M87" s="48"/>
      <c r="N87" s="49"/>
      <c r="O87" s="23"/>
      <c r="P87" s="23"/>
      <c r="Q87" s="38" t="s">
        <v>7</v>
      </c>
      <c r="R87" s="45" t="str">
        <f>IF(AND($F$86="",$F$87="",$F$88=""),"",INDEX($A$86:$A$88,MATCH(2,$Y$86:$Y$88,0)))</f>
        <v/>
      </c>
      <c r="S87" s="45"/>
      <c r="T87" s="45"/>
      <c r="U87" s="45"/>
      <c r="V87" s="52"/>
      <c r="Y87" s="39">
        <f>COUNTIF($C$86:$C$88,"&gt;"&amp;$C87)+COUNTIFS($C$86:$C$88,$C87,$F$86:$F$88,"&gt;"&amp;$F87)+COUNTIFS($C$86:$C$88,$C87,$F$86:$F$88,$F87,$L$86:$L$88,"&gt;"&amp;$L87)+1</f>
        <v>1</v>
      </c>
    </row>
    <row r="88" spans="1:25" ht="13.5" thickBot="1" x14ac:dyDescent="0.35">
      <c r="A88" s="42" t="str">
        <f>$R$57</f>
        <v/>
      </c>
      <c r="B88" s="42"/>
      <c r="C88" s="33" t="str">
        <f>IF(OR($J$51&lt;&gt;0,$L$51&lt;&gt;0),IF($J$51&lt;$L$51,2,0)+IF($J$73&lt;$L$73,2,0)+IF(AND($J$73=$L$73,$J$73&gt;0),1,0)+IF(AND($J$51=$L$51,$J$51&gt;0),1,0),"")</f>
        <v/>
      </c>
      <c r="D88" s="34" t="str">
        <f>IF(OR($J$51&lt;&gt;0,$L$51&lt;&gt;0),$L$73+$L$51,"")</f>
        <v/>
      </c>
      <c r="E88" s="34" t="str">
        <f>IF(OR($J$51&lt;&gt;0,$L$51&lt;&gt;0),$J$73+$J$51,"")</f>
        <v/>
      </c>
      <c r="F88" s="28" t="str">
        <f>IF(OR($J$73&lt;&gt;0,$L$73&lt;&gt;0),IF($E$88&lt;&gt;0,$D$88/$E$88,"MAX"),"")</f>
        <v/>
      </c>
      <c r="G88" s="34" t="str">
        <f>IF(OR($J$51&lt;&gt;0,$L$51&lt;&gt;0),$O$51+$R$51+$U$51+$O$73+$R$73+$U$73,"")</f>
        <v/>
      </c>
      <c r="H88" s="43" t="str">
        <f>IF(OR($J$51&lt;&gt;0,$L$51&lt;&gt;0),$N$51+$Q$51+$T$51+$N$73+$Q$73+$T$73,"")</f>
        <v/>
      </c>
      <c r="I88" s="44"/>
      <c r="J88" s="45"/>
      <c r="K88" s="46"/>
      <c r="L88" s="47" t="str">
        <f>IF(OR($J$73&lt;&gt;0,$L$73&lt;&gt;0),IF($H$88&lt;&gt;0,$G$88/$H$88,"MAX"),"")</f>
        <v/>
      </c>
      <c r="M88" s="48"/>
      <c r="N88" s="49"/>
      <c r="O88" s="23"/>
      <c r="P88" s="23"/>
      <c r="Q88" s="40" t="s">
        <v>8</v>
      </c>
      <c r="R88" s="50" t="str">
        <f>IF(AND($F$86="",$F$87="",$F$88=""),"",INDEX($A$86:$A$88,MATCH(3,$Y$86:$Y$88,0)))</f>
        <v/>
      </c>
      <c r="S88" s="50"/>
      <c r="T88" s="50"/>
      <c r="U88" s="50"/>
      <c r="V88" s="51"/>
      <c r="Y88" s="39">
        <f>COUNTIF($C$86:$C$88,"&gt;"&amp;$C88)+COUNTIFS($C$86:$C$88,$C88,$F$86:$F$88,"&gt;"&amp;$F88)+COUNTIFS($C$86:$C$88,$C88,$F$86:$F$88,$F88,$L$86:$L$88,"&gt;"&amp;$L88)+1</f>
        <v>1</v>
      </c>
    </row>
    <row r="90" spans="1:25" ht="13" x14ac:dyDescent="0.3">
      <c r="A90" s="41" t="s">
        <v>65</v>
      </c>
    </row>
    <row r="91" spans="1:25" ht="13" x14ac:dyDescent="0.3">
      <c r="A91" s="41" t="s">
        <v>64</v>
      </c>
    </row>
  </sheetData>
  <sheetProtection sheet="1" selectLockedCells="1"/>
  <protectedRanges>
    <protectedRange sqref="R86:V88" name="Område4"/>
  </protectedRanges>
  <mergeCells count="57">
    <mergeCell ref="A10:C10"/>
    <mergeCell ref="A33:B33"/>
    <mergeCell ref="A34:B34"/>
    <mergeCell ref="A35:B35"/>
    <mergeCell ref="A11:C11"/>
    <mergeCell ref="A12:C12"/>
    <mergeCell ref="A32:B32"/>
    <mergeCell ref="A5:C5"/>
    <mergeCell ref="A6:C6"/>
    <mergeCell ref="A7:C7"/>
    <mergeCell ref="A8:C8"/>
    <mergeCell ref="A9:C9"/>
    <mergeCell ref="R35:V35"/>
    <mergeCell ref="H33:K33"/>
    <mergeCell ref="L33:N33"/>
    <mergeCell ref="H32:K32"/>
    <mergeCell ref="L32:N32"/>
    <mergeCell ref="R33:V33"/>
    <mergeCell ref="H34:K34"/>
    <mergeCell ref="L34:N34"/>
    <mergeCell ref="R34:V34"/>
    <mergeCell ref="A53:B53"/>
    <mergeCell ref="H53:K53"/>
    <mergeCell ref="L53:N53"/>
    <mergeCell ref="H35:K35"/>
    <mergeCell ref="L35:N35"/>
    <mergeCell ref="A54:B54"/>
    <mergeCell ref="H54:K54"/>
    <mergeCell ref="L54:N54"/>
    <mergeCell ref="R54:V54"/>
    <mergeCell ref="A55:B55"/>
    <mergeCell ref="H55:K55"/>
    <mergeCell ref="L55:N55"/>
    <mergeCell ref="R55:V55"/>
    <mergeCell ref="A56:B56"/>
    <mergeCell ref="H56:K56"/>
    <mergeCell ref="L56:N56"/>
    <mergeCell ref="R56:V56"/>
    <mergeCell ref="A57:B57"/>
    <mergeCell ref="H57:K57"/>
    <mergeCell ref="L57:N57"/>
    <mergeCell ref="R57:V57"/>
    <mergeCell ref="A85:B85"/>
    <mergeCell ref="H85:K85"/>
    <mergeCell ref="L85:N85"/>
    <mergeCell ref="A86:B86"/>
    <mergeCell ref="H86:K86"/>
    <mergeCell ref="L86:N86"/>
    <mergeCell ref="A88:B88"/>
    <mergeCell ref="H88:K88"/>
    <mergeCell ref="L88:N88"/>
    <mergeCell ref="R88:V88"/>
    <mergeCell ref="R86:V86"/>
    <mergeCell ref="A87:B87"/>
    <mergeCell ref="H87:K87"/>
    <mergeCell ref="L87:N87"/>
    <mergeCell ref="R87:V87"/>
  </mergeCells>
  <printOptions horizontalCentered="1" verticalCentered="1"/>
  <pageMargins left="0.25" right="0.25" top="0.75" bottom="0.75" header="0.3" footer="0.3"/>
  <pageSetup paperSize="9" scale="67" firstPageNumber="0" orientation="portrait" horizontalDpi="300" verticalDpi="300" r:id="rId1"/>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I27"/>
  <sheetViews>
    <sheetView workbookViewId="0">
      <selection activeCell="D8" sqref="D8"/>
    </sheetView>
  </sheetViews>
  <sheetFormatPr defaultColWidth="8.90625" defaultRowHeight="12.5" x14ac:dyDescent="0.25"/>
  <cols>
    <col min="1" max="2" width="8.90625" style="6"/>
    <col min="3" max="3" width="10.81640625" style="6" customWidth="1"/>
    <col min="4" max="4" width="4.90625" style="6" bestFit="1" customWidth="1"/>
    <col min="5" max="6" width="8.90625" style="6"/>
    <col min="7" max="7" width="10.81640625" style="6" customWidth="1"/>
    <col min="8" max="8" width="4.90625" style="6" bestFit="1" customWidth="1"/>
    <col min="9" max="16384" width="8.90625" style="6"/>
  </cols>
  <sheetData>
    <row r="5" spans="2:9" ht="13" x14ac:dyDescent="0.3">
      <c r="C5" s="66" t="s">
        <v>48</v>
      </c>
      <c r="D5" s="66"/>
      <c r="E5" s="7"/>
      <c r="G5" s="66" t="s">
        <v>49</v>
      </c>
      <c r="H5" s="66"/>
    </row>
    <row r="7" spans="2:9" ht="13" x14ac:dyDescent="0.3">
      <c r="C7" s="8"/>
      <c r="D7" s="8" t="s">
        <v>50</v>
      </c>
      <c r="G7" s="7"/>
      <c r="H7" s="7" t="s">
        <v>50</v>
      </c>
    </row>
    <row r="8" spans="2:9" x14ac:dyDescent="0.25">
      <c r="C8" s="6" t="str">
        <f>'7 lag (2 planer)'!C16</f>
        <v>Lag 1</v>
      </c>
      <c r="D8" s="32"/>
      <c r="G8" s="6" t="str">
        <f>'7 lag (2 planer)'!F16</f>
        <v>Lag 2</v>
      </c>
      <c r="H8" s="32"/>
    </row>
    <row r="9" spans="2:9" x14ac:dyDescent="0.25">
      <c r="C9" s="6" t="str">
        <f>'7 lag (2 planer)'!C17</f>
        <v>Lag 4</v>
      </c>
      <c r="D9" s="32"/>
      <c r="G9" s="6" t="str">
        <f>'7 lag (2 planer)'!F17</f>
        <v>Lag 3</v>
      </c>
      <c r="H9" s="32"/>
    </row>
    <row r="10" spans="2:9" x14ac:dyDescent="0.25">
      <c r="C10" s="6" t="str">
        <f>'7 lag (2 planer)'!C18</f>
        <v>Lag 5</v>
      </c>
      <c r="D10" s="32"/>
      <c r="G10" s="6" t="str">
        <f>'7 lag (2 planer)'!F18</f>
        <v>Lag 6</v>
      </c>
      <c r="H10" s="32"/>
    </row>
    <row r="11" spans="2:9" x14ac:dyDescent="0.25">
      <c r="G11" s="6" t="str">
        <f>'7 lag (2 planer)'!F19</f>
        <v>Lag 7</v>
      </c>
      <c r="H11" s="32"/>
    </row>
    <row r="15" spans="2:9" ht="13" x14ac:dyDescent="0.3">
      <c r="D15" s="7"/>
    </row>
    <row r="16" spans="2:9" ht="13.25" customHeight="1" x14ac:dyDescent="0.25">
      <c r="B16" s="65" t="s">
        <v>51</v>
      </c>
      <c r="C16" s="65"/>
      <c r="D16" s="65"/>
      <c r="E16" s="65"/>
      <c r="F16" s="65"/>
      <c r="G16" s="65"/>
      <c r="H16" s="65"/>
      <c r="I16" s="65"/>
    </row>
    <row r="17" spans="2:9" ht="13.25" customHeight="1" x14ac:dyDescent="0.25">
      <c r="B17" s="65"/>
      <c r="C17" s="65"/>
      <c r="D17" s="65"/>
      <c r="E17" s="65"/>
      <c r="F17" s="65"/>
      <c r="G17" s="65"/>
      <c r="H17" s="65"/>
      <c r="I17" s="65"/>
    </row>
    <row r="18" spans="2:9" ht="13.25" customHeight="1" x14ac:dyDescent="0.25">
      <c r="B18" s="65"/>
      <c r="C18" s="65"/>
      <c r="D18" s="65"/>
      <c r="E18" s="65"/>
      <c r="F18" s="65"/>
      <c r="G18" s="65"/>
      <c r="H18" s="65"/>
      <c r="I18" s="65"/>
    </row>
    <row r="19" spans="2:9" ht="13.25" customHeight="1" x14ac:dyDescent="0.25">
      <c r="B19" s="65"/>
      <c r="C19" s="65"/>
      <c r="D19" s="65"/>
      <c r="E19" s="65"/>
      <c r="F19" s="65"/>
      <c r="G19" s="65"/>
      <c r="H19" s="65"/>
      <c r="I19" s="65"/>
    </row>
    <row r="20" spans="2:9" ht="13.25" customHeight="1" x14ac:dyDescent="0.25">
      <c r="B20" s="65"/>
      <c r="C20" s="65"/>
      <c r="D20" s="65"/>
      <c r="E20" s="65"/>
      <c r="F20" s="65"/>
      <c r="G20" s="65"/>
      <c r="H20" s="65"/>
      <c r="I20" s="65"/>
    </row>
    <row r="21" spans="2:9" ht="13.25" customHeight="1" x14ac:dyDescent="0.25">
      <c r="B21" s="65"/>
      <c r="C21" s="65"/>
      <c r="D21" s="65"/>
      <c r="E21" s="65"/>
      <c r="F21" s="65"/>
      <c r="G21" s="65"/>
      <c r="H21" s="65"/>
      <c r="I21" s="65"/>
    </row>
    <row r="22" spans="2:9" ht="13.25" customHeight="1" x14ac:dyDescent="0.25">
      <c r="B22" s="65"/>
      <c r="C22" s="65"/>
      <c r="D22" s="65"/>
      <c r="E22" s="65"/>
      <c r="F22" s="65"/>
      <c r="G22" s="65"/>
      <c r="H22" s="65"/>
      <c r="I22" s="65"/>
    </row>
    <row r="23" spans="2:9" ht="13.25" customHeight="1" x14ac:dyDescent="0.25">
      <c r="B23" s="65"/>
      <c r="C23" s="65"/>
      <c r="D23" s="65"/>
      <c r="E23" s="65"/>
      <c r="F23" s="65"/>
      <c r="G23" s="65"/>
      <c r="H23" s="65"/>
      <c r="I23" s="65"/>
    </row>
    <row r="24" spans="2:9" ht="13.25" customHeight="1" x14ac:dyDescent="0.25">
      <c r="B24" s="65"/>
      <c r="C24" s="65"/>
      <c r="D24" s="65"/>
      <c r="E24" s="65"/>
      <c r="F24" s="65"/>
      <c r="G24" s="65"/>
      <c r="H24" s="65"/>
      <c r="I24" s="65"/>
    </row>
    <row r="25" spans="2:9" ht="13.25" customHeight="1" x14ac:dyDescent="0.25">
      <c r="B25" s="65"/>
      <c r="C25" s="65"/>
      <c r="D25" s="65"/>
      <c r="E25" s="65"/>
      <c r="F25" s="65"/>
      <c r="G25" s="65"/>
      <c r="H25" s="65"/>
      <c r="I25" s="65"/>
    </row>
    <row r="26" spans="2:9" x14ac:dyDescent="0.25">
      <c r="B26" s="65"/>
      <c r="C26" s="65"/>
      <c r="D26" s="65"/>
      <c r="E26" s="65"/>
      <c r="F26" s="65"/>
      <c r="G26" s="65"/>
      <c r="H26" s="65"/>
      <c r="I26" s="65"/>
    </row>
    <row r="27" spans="2:9" x14ac:dyDescent="0.25">
      <c r="B27" s="65"/>
      <c r="C27" s="65"/>
      <c r="D27" s="65"/>
      <c r="E27" s="65"/>
      <c r="F27" s="65"/>
      <c r="G27" s="65"/>
      <c r="H27" s="65"/>
      <c r="I27" s="65"/>
    </row>
  </sheetData>
  <sheetProtection selectLockedCells="1"/>
  <mergeCells count="3">
    <mergeCell ref="B16:I27"/>
    <mergeCell ref="G5:H5"/>
    <mergeCell ref="C5:D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7 lag (2 planer)</vt:lpstr>
      <vt:lpstr>manual rank only</vt:lpstr>
      <vt:lpstr>'7 lag (2 planer)'!Utskriftsområde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Kjell</dc:creator>
  <cp:lastModifiedBy>Anna Kjell</cp:lastModifiedBy>
  <cp:lastPrinted>2023-04-01T12:13:32Z</cp:lastPrinted>
  <dcterms:created xsi:type="dcterms:W3CDTF">2019-11-13T17:36:03Z</dcterms:created>
  <dcterms:modified xsi:type="dcterms:W3CDTF">2023-04-13T14:57:21Z</dcterms:modified>
</cp:coreProperties>
</file>