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annak\OneDrive\Skrivbord\Sydsvenska Volleybollförbundet\Spelscheman - Färdiga och testade\"/>
    </mc:Choice>
  </mc:AlternateContent>
  <xr:revisionPtr revIDLastSave="0" documentId="13_ncr:1_{62C30615-4EB3-4359-ABF1-59227A3BD040}" xr6:coauthVersionLast="47" xr6:coauthVersionMax="47" xr10:uidLastSave="{00000000-0000-0000-0000-000000000000}"/>
  <bookViews>
    <workbookView xWindow="-110" yWindow="-110" windowWidth="19420" windowHeight="10300" xr2:uid="{00000000-000D-0000-FFFF-FFFF00000000}"/>
  </bookViews>
  <sheets>
    <sheet name="9 lag" sheetId="1" r:id="rId1"/>
    <sheet name="manual rank only"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1" l="1"/>
  <c r="F5" i="1"/>
  <c r="F6" i="1"/>
  <c r="F10" i="1"/>
  <c r="G70" i="1"/>
  <c r="D52" i="1"/>
  <c r="E52" i="1"/>
  <c r="F52" i="1" s="1"/>
  <c r="G52" i="1"/>
  <c r="H52" i="1"/>
  <c r="D53" i="1"/>
  <c r="E53" i="1"/>
  <c r="AC29" i="1" s="1"/>
  <c r="G53" i="1"/>
  <c r="H53" i="1"/>
  <c r="D54" i="1"/>
  <c r="F54" i="1" s="1"/>
  <c r="E54" i="1"/>
  <c r="G54" i="1"/>
  <c r="H54" i="1"/>
  <c r="D68" i="1"/>
  <c r="E68" i="1"/>
  <c r="F68" i="1" s="1"/>
  <c r="G68" i="1"/>
  <c r="H68" i="1"/>
  <c r="D69" i="1"/>
  <c r="E69" i="1"/>
  <c r="G69" i="1"/>
  <c r="H69" i="1"/>
  <c r="D70" i="1"/>
  <c r="E70" i="1"/>
  <c r="H70" i="1"/>
  <c r="F69" i="1" l="1"/>
  <c r="AD32" i="1"/>
  <c r="L68" i="1"/>
  <c r="AC31" i="1"/>
  <c r="F70" i="1"/>
  <c r="L69" i="1"/>
  <c r="AC32" i="1"/>
  <c r="AD31" i="1"/>
  <c r="AD33" i="1"/>
  <c r="L70" i="1"/>
  <c r="AC33" i="1"/>
  <c r="L52" i="1"/>
  <c r="AC28" i="1"/>
  <c r="AD29" i="1"/>
  <c r="L53" i="1"/>
  <c r="F53" i="1"/>
  <c r="L54" i="1"/>
  <c r="AD28" i="1"/>
  <c r="AD30" i="1"/>
  <c r="AC30" i="1"/>
  <c r="F8" i="1"/>
  <c r="F7" i="1"/>
  <c r="E98" i="1"/>
  <c r="G104" i="1"/>
  <c r="L19" i="1" l="1"/>
  <c r="L18" i="1"/>
  <c r="L17" i="1"/>
  <c r="F19" i="1"/>
  <c r="F18" i="1"/>
  <c r="F17" i="1"/>
  <c r="C19" i="1"/>
  <c r="C18" i="1"/>
  <c r="C17" i="1"/>
  <c r="H113" i="1" l="1"/>
  <c r="L113" i="1" s="1"/>
  <c r="G113" i="1"/>
  <c r="E113" i="1"/>
  <c r="D113" i="1"/>
  <c r="C113" i="1"/>
  <c r="H112" i="1"/>
  <c r="L112" i="1" s="1"/>
  <c r="G112" i="1"/>
  <c r="E112" i="1"/>
  <c r="D112" i="1"/>
  <c r="H111" i="1"/>
  <c r="L111" i="1" s="1"/>
  <c r="G111" i="1"/>
  <c r="E111" i="1"/>
  <c r="D111" i="1"/>
  <c r="C112" i="1"/>
  <c r="C111" i="1"/>
  <c r="AB33" i="1"/>
  <c r="AB32" i="1"/>
  <c r="AB31" i="1"/>
  <c r="AB30" i="1"/>
  <c r="AB27" i="1"/>
  <c r="AB26" i="1"/>
  <c r="AB29" i="1"/>
  <c r="C37" i="1"/>
  <c r="F113" i="1" l="1"/>
  <c r="AA113" i="1" s="1"/>
  <c r="F111" i="1"/>
  <c r="F112" i="1"/>
  <c r="C69" i="1"/>
  <c r="C70" i="1"/>
  <c r="C53" i="1"/>
  <c r="C54" i="1"/>
  <c r="AA112" i="1" l="1"/>
  <c r="AA111" i="1"/>
  <c r="C38" i="1"/>
  <c r="AB28" i="1" l="1"/>
  <c r="AB25" i="1"/>
  <c r="C68" i="1"/>
  <c r="C52" i="1"/>
  <c r="H38" i="1"/>
  <c r="G38" i="1"/>
  <c r="E38" i="1"/>
  <c r="H37" i="1"/>
  <c r="G37" i="1"/>
  <c r="E37" i="1"/>
  <c r="D38" i="1"/>
  <c r="D37" i="1"/>
  <c r="H36" i="1"/>
  <c r="G36" i="1"/>
  <c r="E36" i="1"/>
  <c r="D36" i="1"/>
  <c r="C36" i="1"/>
  <c r="AD26" i="1" l="1"/>
  <c r="L37" i="1"/>
  <c r="AC26" i="1"/>
  <c r="F37" i="1"/>
  <c r="AD27" i="1"/>
  <c r="L38" i="1"/>
  <c r="F38" i="1"/>
  <c r="AC27" i="1"/>
  <c r="AF33" i="1" s="1"/>
  <c r="AC25" i="1"/>
  <c r="F36" i="1"/>
  <c r="AD25" i="1"/>
  <c r="L36" i="1"/>
  <c r="AE29" i="1"/>
  <c r="AE31" i="1"/>
  <c r="AE30" i="1"/>
  <c r="AE28" i="1"/>
  <c r="AE33" i="1"/>
  <c r="AE32" i="1"/>
  <c r="AF30" i="1"/>
  <c r="AF29" i="1"/>
  <c r="AF28" i="1" l="1"/>
  <c r="AF31" i="1"/>
  <c r="AG31" i="1" s="1"/>
  <c r="AF32" i="1"/>
  <c r="AG32" i="1" s="1"/>
  <c r="AF26" i="1"/>
  <c r="AE25" i="1"/>
  <c r="AE27" i="1"/>
  <c r="AF25" i="1"/>
  <c r="AE26" i="1"/>
  <c r="AG26" i="1" s="1"/>
  <c r="AF27" i="1"/>
  <c r="AG28" i="1"/>
  <c r="AG33" i="1"/>
  <c r="AG29" i="1"/>
  <c r="AG30" i="1"/>
  <c r="AG25" i="1" l="1"/>
  <c r="AG27" i="1"/>
  <c r="AH33" i="1" s="1"/>
  <c r="AH25" i="1" l="1"/>
  <c r="AH28" i="1"/>
  <c r="AH30" i="1"/>
  <c r="AH32" i="1"/>
  <c r="AH26" i="1"/>
  <c r="AH29" i="1"/>
  <c r="AH27" i="1"/>
  <c r="AH31" i="1"/>
  <c r="I10" i="3"/>
  <c r="F10" i="3"/>
  <c r="C10" i="3"/>
  <c r="C9" i="3"/>
  <c r="F9" i="3"/>
  <c r="I9" i="3"/>
  <c r="I8" i="3"/>
  <c r="F8" i="3"/>
  <c r="C8" i="3"/>
  <c r="E80" i="1" l="1"/>
  <c r="C80" i="1"/>
  <c r="E77" i="1"/>
  <c r="C64" i="1"/>
  <c r="AA31" i="1"/>
  <c r="G62" i="1"/>
  <c r="C60" i="1"/>
  <c r="A68" i="1"/>
  <c r="G32" i="1"/>
  <c r="E30" i="1"/>
  <c r="A38" i="1"/>
  <c r="AA27" i="1"/>
  <c r="R38" i="1" s="1"/>
  <c r="E28" i="1"/>
  <c r="C62" i="1"/>
  <c r="E64" i="1"/>
  <c r="A69" i="1"/>
  <c r="G60" i="1"/>
  <c r="AA32" i="1"/>
  <c r="A54" i="1"/>
  <c r="E44" i="1"/>
  <c r="E46" i="1"/>
  <c r="AA30" i="1"/>
  <c r="G48" i="1"/>
  <c r="A70" i="1"/>
  <c r="AA33" i="1"/>
  <c r="R68" i="1" s="1"/>
  <c r="G64" i="1"/>
  <c r="E62" i="1"/>
  <c r="E60" i="1"/>
  <c r="C28" i="1"/>
  <c r="AA25" i="1"/>
  <c r="G30" i="1"/>
  <c r="C32" i="1"/>
  <c r="A36" i="1"/>
  <c r="AA29" i="1"/>
  <c r="R54" i="1" s="1"/>
  <c r="A112" i="1" s="1"/>
  <c r="A53" i="1"/>
  <c r="G44" i="1"/>
  <c r="E48" i="1"/>
  <c r="C46" i="1"/>
  <c r="G46" i="1"/>
  <c r="AA28" i="1"/>
  <c r="C48" i="1"/>
  <c r="C44" i="1"/>
  <c r="A52" i="1"/>
  <c r="E32" i="1"/>
  <c r="A37" i="1"/>
  <c r="AA26" i="1"/>
  <c r="C30" i="1"/>
  <c r="G28" i="1"/>
  <c r="A111" i="1" l="1"/>
  <c r="C83" i="1"/>
  <c r="R70" i="1"/>
  <c r="A113" i="1" s="1"/>
  <c r="R113" i="1"/>
  <c r="F13" i="1" s="1"/>
  <c r="R112" i="1"/>
  <c r="F12" i="1" s="1"/>
  <c r="R111" i="1"/>
  <c r="F11" i="1" s="1"/>
  <c r="G92" i="1"/>
  <c r="C101" i="1"/>
  <c r="R37" i="1"/>
  <c r="G101" i="1"/>
  <c r="E83" i="1"/>
  <c r="C92" i="1"/>
  <c r="G80" i="1"/>
  <c r="C89" i="1"/>
  <c r="R53" i="1"/>
  <c r="R69" i="1"/>
  <c r="G89" i="1"/>
  <c r="C77" i="1"/>
  <c r="E89" i="1" s="1"/>
  <c r="R52" i="1"/>
  <c r="C86" i="1"/>
  <c r="G77" i="1"/>
  <c r="R36" i="1"/>
  <c r="E92" i="1" l="1"/>
  <c r="E101" i="1"/>
  <c r="G83" i="1"/>
  <c r="E86" i="1"/>
  <c r="E95" i="1" s="1"/>
  <c r="G95" i="1"/>
  <c r="C104" i="1"/>
  <c r="C98" i="1"/>
  <c r="G86" i="1"/>
  <c r="C95" i="1"/>
  <c r="G98" i="1"/>
  <c r="E104" i="1"/>
</calcChain>
</file>

<file path=xl/sharedStrings.xml><?xml version="1.0" encoding="utf-8"?>
<sst xmlns="http://schemas.openxmlformats.org/spreadsheetml/2006/main" count="203" uniqueCount="92">
  <si>
    <t>7 omgångar</t>
  </si>
  <si>
    <t>Deltagande lag</t>
  </si>
  <si>
    <t>Resultat</t>
  </si>
  <si>
    <t>1.</t>
  </si>
  <si>
    <t>2.</t>
  </si>
  <si>
    <t xml:space="preserve">3. </t>
  </si>
  <si>
    <t>4.</t>
  </si>
  <si>
    <t>5.</t>
  </si>
  <si>
    <t>6.</t>
  </si>
  <si>
    <t>7.</t>
  </si>
  <si>
    <t>8.</t>
  </si>
  <si>
    <t>9.</t>
  </si>
  <si>
    <t>Grupp A</t>
  </si>
  <si>
    <t>Grupp B</t>
  </si>
  <si>
    <t>Omgång</t>
  </si>
  <si>
    <t>Plan</t>
  </si>
  <si>
    <t>Lag A</t>
  </si>
  <si>
    <t>Lag B</t>
  </si>
  <si>
    <t>Funk.</t>
  </si>
  <si>
    <t>Setskilln</t>
  </si>
  <si>
    <t>Set 1</t>
  </si>
  <si>
    <t>Set 2</t>
  </si>
  <si>
    <t>Set 3</t>
  </si>
  <si>
    <t>-</t>
  </si>
  <si>
    <t>Poäng</t>
  </si>
  <si>
    <t>Set +</t>
  </si>
  <si>
    <t>Set -</t>
  </si>
  <si>
    <t>Boll +</t>
  </si>
  <si>
    <t>Boll -</t>
  </si>
  <si>
    <t>Resultat Grupp A</t>
  </si>
  <si>
    <t>3.</t>
  </si>
  <si>
    <t>Resultat Grupp B</t>
  </si>
  <si>
    <t>Match</t>
  </si>
  <si>
    <t>Semi 1</t>
  </si>
  <si>
    <t>Omg. 6</t>
  </si>
  <si>
    <t>Plats 5-6</t>
  </si>
  <si>
    <t>A3</t>
  </si>
  <si>
    <t>B3</t>
  </si>
  <si>
    <t>Final</t>
  </si>
  <si>
    <t>Omg. 7</t>
  </si>
  <si>
    <t>Vinn. Semi 1</t>
  </si>
  <si>
    <t>Vinn. Semi 2</t>
  </si>
  <si>
    <t>Plats 3-4</t>
  </si>
  <si>
    <t>Förl. Semi 1</t>
  </si>
  <si>
    <t>Förl. Semi 2</t>
  </si>
  <si>
    <t>Grupp C</t>
  </si>
  <si>
    <t>Resultat Grupp C</t>
  </si>
  <si>
    <t>Kvart 1</t>
  </si>
  <si>
    <t>Omg. 4</t>
  </si>
  <si>
    <t>Kvart 2</t>
  </si>
  <si>
    <t>Plats 7-9:1</t>
  </si>
  <si>
    <t>C3</t>
  </si>
  <si>
    <t>Omg. 5</t>
  </si>
  <si>
    <t>Vinn. Kvart 1</t>
  </si>
  <si>
    <t>Förl. Kvart 1</t>
  </si>
  <si>
    <t>Vinn. Kvart 2</t>
  </si>
  <si>
    <t>Förl. Kvart 2</t>
  </si>
  <si>
    <t>Plats 7-9:2</t>
  </si>
  <si>
    <t>Plats 7-9:3</t>
  </si>
  <si>
    <t>1:a gruppettan</t>
  </si>
  <si>
    <t>2:a gruppettan</t>
  </si>
  <si>
    <t>3:e grupptvåan</t>
  </si>
  <si>
    <t>3:e gruppettan</t>
  </si>
  <si>
    <t>1:a grupptvåan</t>
  </si>
  <si>
    <t>2:a grupptvåan</t>
  </si>
  <si>
    <t>Förl. Plats 3-4</t>
  </si>
  <si>
    <t>rank</t>
  </si>
  <si>
    <t>Global rank</t>
  </si>
  <si>
    <t>Group rank</t>
  </si>
  <si>
    <t>V</t>
  </si>
  <si>
    <t>Playoff rank</t>
  </si>
  <si>
    <t>Group A</t>
  </si>
  <si>
    <t>Group B</t>
  </si>
  <si>
    <r>
      <rPr>
        <b/>
        <sz val="11"/>
        <rFont val="Arial"/>
        <family val="2"/>
      </rPr>
      <t xml:space="preserve">NOTE:
</t>
    </r>
    <r>
      <rPr>
        <sz val="11"/>
        <rFont val="Arial"/>
        <family val="2"/>
      </rPr>
      <t>Use only in case there are 2 or more teams finishing the group stage with the same exact result.
Should that happen, write in the "rank" column in the table the final position for those teams only.
i.e. Team 4 and Team 5 finish with the same points, resulting in a tie for first place of the group. However, in the match between them, the winner was Team 4 and so they will take the first place and Team 5 will become second.</t>
    </r>
  </si>
  <si>
    <t>Group C</t>
  </si>
  <si>
    <t>Semi 2</t>
  </si>
  <si>
    <t>Resultat Plats 7-9</t>
  </si>
  <si>
    <t>Tabell plats 7-9</t>
  </si>
  <si>
    <t>GRUPPSPEL</t>
  </si>
  <si>
    <t>SLUTSPEL</t>
  </si>
  <si>
    <t>9-lagsturnering</t>
  </si>
  <si>
    <t>Lag 1</t>
  </si>
  <si>
    <t>Lag 2</t>
  </si>
  <si>
    <t>Lag 3</t>
  </si>
  <si>
    <t>Lag 4</t>
  </si>
  <si>
    <t>Lag 5</t>
  </si>
  <si>
    <t>Lag 6</t>
  </si>
  <si>
    <t>Lag 7</t>
  </si>
  <si>
    <t>Lag 8</t>
  </si>
  <si>
    <t>Lag 9</t>
  </si>
  <si>
    <t>Setkvot</t>
  </si>
  <si>
    <t>Bollkvot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</si>
</sst>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amily val="2"/>
      <charset val="1"/>
    </font>
    <font>
      <b/>
      <sz val="20"/>
      <name val="Arial"/>
      <family val="2"/>
      <charset val="1"/>
    </font>
    <font>
      <b/>
      <sz val="14"/>
      <name val="Arial"/>
      <family val="2"/>
      <charset val="1"/>
    </font>
    <font>
      <sz val="10"/>
      <color rgb="FFFF0000"/>
      <name val="Arial"/>
      <family val="2"/>
      <charset val="1"/>
    </font>
    <font>
      <b/>
      <u/>
      <sz val="10"/>
      <name val="Arial"/>
      <family val="2"/>
      <charset val="1"/>
    </font>
    <font>
      <b/>
      <sz val="12"/>
      <name val="Arial"/>
      <family val="2"/>
      <charset val="1"/>
    </font>
    <font>
      <b/>
      <sz val="10"/>
      <name val="Arial"/>
      <family val="2"/>
      <charset val="1"/>
    </font>
    <font>
      <b/>
      <sz val="12"/>
      <name val="Arial"/>
      <family val="2"/>
    </font>
    <font>
      <b/>
      <sz val="10"/>
      <color rgb="FF0000FF"/>
      <name val="Arial"/>
      <family val="2"/>
      <charset val="1"/>
    </font>
    <font>
      <b/>
      <u/>
      <sz val="14"/>
      <name val="Arial"/>
      <family val="2"/>
      <charset val="1"/>
    </font>
    <font>
      <sz val="14"/>
      <name val="Arial"/>
      <family val="2"/>
      <charset val="1"/>
    </font>
    <font>
      <b/>
      <sz val="10"/>
      <name val="Arial"/>
      <family val="2"/>
    </font>
    <font>
      <sz val="11"/>
      <name val="Arial"/>
      <family val="2"/>
    </font>
    <font>
      <b/>
      <sz val="11"/>
      <name val="Arial"/>
      <family val="2"/>
    </font>
    <font>
      <sz val="10"/>
      <name val="Arial"/>
      <family val="2"/>
    </font>
    <font>
      <sz val="8"/>
      <name val="Arial"/>
      <family val="2"/>
      <charset val="1"/>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5" tint="0.39997558519241921"/>
        <bgColor indexed="64"/>
      </patternFill>
    </fill>
  </fills>
  <borders count="17">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67">
    <xf numFmtId="0" fontId="0" fillId="0" borderId="0" xfId="0"/>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1" xfId="0" applyFill="1" applyBorder="1"/>
    <xf numFmtId="0" fontId="0" fillId="2" borderId="0" xfId="0" applyFill="1"/>
    <xf numFmtId="0" fontId="11" fillId="2" borderId="0" xfId="0" applyFont="1" applyFill="1"/>
    <xf numFmtId="0" fontId="11" fillId="2" borderId="0" xfId="0" applyFont="1" applyFill="1" applyAlignment="1">
      <alignment horizontal="left"/>
    </xf>
    <xf numFmtId="0" fontId="0" fillId="3" borderId="1" xfId="0" applyFill="1" applyBorder="1" applyAlignment="1" applyProtection="1">
      <alignment horizontal="center"/>
      <protection locked="0"/>
    </xf>
    <xf numFmtId="0" fontId="4" fillId="2" borderId="0" xfId="0" applyFont="1" applyFill="1"/>
    <xf numFmtId="0" fontId="5" fillId="2" borderId="0" xfId="0" applyFont="1" applyFill="1"/>
    <xf numFmtId="0" fontId="7" fillId="2" borderId="0" xfId="0" applyFont="1" applyFill="1" applyAlignment="1">
      <alignment horizontal="left" indent="2"/>
    </xf>
    <xf numFmtId="0" fontId="7" fillId="2" borderId="0" xfId="0" applyFont="1" applyFill="1"/>
    <xf numFmtId="0" fontId="8" fillId="2" borderId="0" xfId="0" applyFont="1" applyFill="1"/>
    <xf numFmtId="0" fontId="9" fillId="2" borderId="0" xfId="0" applyFont="1" applyFill="1"/>
    <xf numFmtId="0" fontId="10" fillId="2" borderId="0" xfId="0" applyFont="1" applyFill="1"/>
    <xf numFmtId="0" fontId="6" fillId="2" borderId="0" xfId="0" applyFont="1" applyFill="1"/>
    <xf numFmtId="0" fontId="2" fillId="2" borderId="0" xfId="0" applyFont="1" applyFill="1"/>
    <xf numFmtId="0" fontId="2" fillId="2" borderId="0" xfId="0" applyFont="1" applyFill="1" applyAlignment="1">
      <alignment horizontal="center"/>
    </xf>
    <xf numFmtId="0" fontId="11" fillId="2" borderId="1" xfId="0" applyFont="1" applyFill="1" applyBorder="1" applyAlignment="1">
      <alignment vertical="center"/>
    </xf>
    <xf numFmtId="0" fontId="6" fillId="2" borderId="1" xfId="0" applyFont="1" applyFill="1" applyBorder="1" applyAlignment="1">
      <alignment horizontal="center" vertical="center"/>
    </xf>
    <xf numFmtId="0" fontId="6" fillId="2" borderId="1" xfId="0" applyFont="1" applyFill="1" applyBorder="1" applyAlignment="1">
      <alignment vertical="center"/>
    </xf>
    <xf numFmtId="0" fontId="11" fillId="2" borderId="4" xfId="0" applyFont="1" applyFill="1" applyBorder="1" applyAlignment="1">
      <alignment vertical="center"/>
    </xf>
    <xf numFmtId="0" fontId="4" fillId="2" borderId="0" xfId="0" applyFont="1" applyFill="1" applyAlignment="1">
      <alignment horizontal="center"/>
    </xf>
    <xf numFmtId="0" fontId="0" fillId="2" borderId="0" xfId="0" applyFill="1" applyAlignment="1">
      <alignment horizontal="center"/>
    </xf>
    <xf numFmtId="49" fontId="4" fillId="2" borderId="0" xfId="0" applyNumberFormat="1" applyFont="1" applyFill="1" applyAlignment="1">
      <alignment horizontal="center"/>
    </xf>
    <xf numFmtId="0" fontId="14" fillId="2" borderId="0" xfId="0" applyFont="1" applyFill="1"/>
    <xf numFmtId="0" fontId="0" fillId="2" borderId="0" xfId="0" applyFill="1" applyAlignment="1">
      <alignment horizontal="left"/>
    </xf>
    <xf numFmtId="0" fontId="6" fillId="2" borderId="0" xfId="0" applyFont="1" applyFill="1" applyAlignment="1">
      <alignment horizontal="left"/>
    </xf>
    <xf numFmtId="0" fontId="6" fillId="2" borderId="1" xfId="0" applyFont="1" applyFill="1" applyBorder="1" applyAlignment="1">
      <alignment horizontal="center"/>
    </xf>
    <xf numFmtId="0" fontId="6" fillId="2" borderId="2" xfId="0" applyFont="1" applyFill="1" applyBorder="1"/>
    <xf numFmtId="0" fontId="6" fillId="2" borderId="4" xfId="0" applyFont="1" applyFill="1" applyBorder="1" applyAlignment="1">
      <alignment horizontal="right"/>
    </xf>
    <xf numFmtId="0" fontId="6" fillId="2" borderId="1" xfId="0" applyFont="1" applyFill="1" applyBorder="1"/>
    <xf numFmtId="16" fontId="0" fillId="2" borderId="0" xfId="0" applyNumberFormat="1" applyFill="1"/>
    <xf numFmtId="0" fontId="0" fillId="2" borderId="0" xfId="0" applyFill="1" applyAlignment="1">
      <alignment vertical="top"/>
    </xf>
    <xf numFmtId="0" fontId="3" fillId="2" borderId="0" xfId="0" applyFont="1" applyFill="1" applyAlignment="1">
      <alignment horizontal="center"/>
    </xf>
    <xf numFmtId="0" fontId="3" fillId="2" borderId="0" xfId="0" applyFont="1" applyFill="1" applyAlignment="1">
      <alignment vertical="top"/>
    </xf>
    <xf numFmtId="0" fontId="0" fillId="2" borderId="0" xfId="0" quotePrefix="1" applyFill="1"/>
    <xf numFmtId="0" fontId="0" fillId="2" borderId="9" xfId="0" quotePrefix="1" applyFill="1" applyBorder="1"/>
    <xf numFmtId="0" fontId="0" fillId="2" borderId="11" xfId="0" quotePrefix="1" applyFill="1" applyBorder="1"/>
    <xf numFmtId="0" fontId="0" fillId="5" borderId="1" xfId="0" applyFill="1" applyBorder="1" applyAlignment="1" applyProtection="1">
      <alignment horizontal="center"/>
      <protection locked="0"/>
    </xf>
    <xf numFmtId="0" fontId="1" fillId="2" borderId="0" xfId="0" applyFont="1" applyFill="1" applyAlignment="1">
      <alignment horizontal="left"/>
    </xf>
    <xf numFmtId="0" fontId="2" fillId="2" borderId="0" xfId="0" applyFont="1" applyFill="1" applyAlignment="1">
      <alignment horizontal="left"/>
    </xf>
    <xf numFmtId="0" fontId="3" fillId="2" borderId="0" xfId="0" applyFont="1" applyFill="1"/>
    <xf numFmtId="0" fontId="4" fillId="2" borderId="0" xfId="0" applyFont="1" applyFill="1" applyAlignment="1">
      <alignment horizontal="left" indent="2"/>
    </xf>
    <xf numFmtId="0" fontId="11" fillId="2" borderId="1" xfId="0" applyFont="1" applyFill="1" applyBorder="1" applyAlignment="1">
      <alignment horizontal="right"/>
    </xf>
    <xf numFmtId="0" fontId="6" fillId="2" borderId="3" xfId="0" applyFont="1" applyFill="1" applyBorder="1"/>
    <xf numFmtId="0" fontId="6" fillId="2" borderId="4" xfId="0" applyFont="1" applyFill="1" applyBorder="1"/>
    <xf numFmtId="0" fontId="6" fillId="2" borderId="5" xfId="0" applyFont="1" applyFill="1" applyBorder="1"/>
    <xf numFmtId="0" fontId="6" fillId="2" borderId="14" xfId="0" applyFont="1" applyFill="1" applyBorder="1" applyAlignment="1">
      <alignment horizontal="right" vertical="center"/>
    </xf>
    <xf numFmtId="0" fontId="6" fillId="2" borderId="15" xfId="0" applyFont="1" applyFill="1" applyBorder="1" applyAlignment="1">
      <alignment horizontal="right" vertical="center"/>
    </xf>
    <xf numFmtId="0" fontId="6" fillId="2" borderId="16" xfId="0" applyFont="1" applyFill="1" applyBorder="1" applyAlignment="1">
      <alignment horizontal="right" vertical="center"/>
    </xf>
    <xf numFmtId="0" fontId="0" fillId="2" borderId="12" xfId="0" applyFill="1" applyBorder="1"/>
    <xf numFmtId="0" fontId="0" fillId="2" borderId="13" xfId="0" applyFill="1" applyBorder="1"/>
    <xf numFmtId="0" fontId="6" fillId="2" borderId="3" xfId="0" applyFont="1" applyFill="1" applyBorder="1" applyAlignment="1">
      <alignment horizontal="center"/>
    </xf>
    <xf numFmtId="0" fontId="6" fillId="2" borderId="4" xfId="0" applyFont="1"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6" fillId="2" borderId="2" xfId="0" applyFont="1" applyFill="1" applyBorder="1" applyAlignment="1">
      <alignment horizontal="center" vertical="center"/>
    </xf>
    <xf numFmtId="0" fontId="0" fillId="2" borderId="4" xfId="0" applyFill="1" applyBorder="1"/>
    <xf numFmtId="0" fontId="0" fillId="2" borderId="10" xfId="0" applyFill="1" applyBorder="1"/>
    <xf numFmtId="0" fontId="0" fillId="2" borderId="5" xfId="0" applyFill="1" applyBorder="1"/>
    <xf numFmtId="0" fontId="6" fillId="5" borderId="0" xfId="0" applyFont="1" applyFill="1" applyProtection="1">
      <protection locked="0"/>
    </xf>
    <xf numFmtId="0" fontId="0" fillId="5" borderId="0" xfId="0" applyFill="1" applyProtection="1">
      <protection locked="0"/>
    </xf>
    <xf numFmtId="0" fontId="11" fillId="2" borderId="0" xfId="0" applyFont="1" applyFill="1" applyAlignment="1">
      <alignment horizontal="center"/>
    </xf>
    <xf numFmtId="0" fontId="12" fillId="4" borderId="0" xfId="0" applyFont="1" applyFill="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FF"/>
    <pageSetUpPr fitToPage="1"/>
  </sheetPr>
  <dimension ref="A1:AJ113"/>
  <sheetViews>
    <sheetView tabSelected="1" zoomScaleNormal="100" workbookViewId="0">
      <selection activeCell="A5" sqref="A5:C5"/>
    </sheetView>
  </sheetViews>
  <sheetFormatPr defaultColWidth="8.90625" defaultRowHeight="12.5" x14ac:dyDescent="0.25"/>
  <cols>
    <col min="1" max="1" width="10.54296875" style="6" customWidth="1"/>
    <col min="2" max="2" width="6.08984375" style="6" customWidth="1"/>
    <col min="3" max="7" width="8.453125" style="6" customWidth="1"/>
    <col min="8" max="8" width="3.54296875" style="6" customWidth="1"/>
    <col min="9" max="9" width="1.08984375" style="6" customWidth="1"/>
    <col min="10" max="10" width="3.54296875" style="25" customWidth="1"/>
    <col min="11" max="11" width="2.08984375" style="6" customWidth="1"/>
    <col min="12" max="12" width="3.54296875" style="6" customWidth="1"/>
    <col min="13" max="13" width="1.08984375" style="6" customWidth="1"/>
    <col min="14" max="15" width="3.54296875" style="6" customWidth="1"/>
    <col min="16" max="16" width="1.08984375" style="6" customWidth="1"/>
    <col min="17" max="18" width="3.54296875" style="6" customWidth="1"/>
    <col min="19" max="19" width="1.08984375" style="6" customWidth="1"/>
    <col min="20" max="21" width="3.54296875" style="6" customWidth="1"/>
    <col min="22" max="24" width="8.6328125" style="6" customWidth="1"/>
    <col min="25" max="25" width="9.90625" style="6" bestFit="1" customWidth="1"/>
    <col min="26" max="26" width="10.1796875" style="6" customWidth="1"/>
    <col min="27" max="27" width="9.81640625" style="6" hidden="1" customWidth="1"/>
    <col min="28" max="28" width="2" style="6" hidden="1" customWidth="1"/>
    <col min="29" max="29" width="7.36328125" style="6" hidden="1" customWidth="1"/>
    <col min="30" max="30" width="11.81640625" style="6" hidden="1" customWidth="1"/>
    <col min="31" max="31" width="10.6328125" style="6" hidden="1" customWidth="1"/>
    <col min="32" max="32" width="10.7265625" style="6" hidden="1" customWidth="1"/>
    <col min="33" max="33" width="2.81640625" style="6" hidden="1" customWidth="1"/>
    <col min="34" max="34" width="11.1796875" style="6" hidden="1" customWidth="1"/>
    <col min="35" max="35" width="10.453125" style="6" customWidth="1"/>
    <col min="36" max="1027" width="8.6328125" style="6" customWidth="1"/>
    <col min="1028" max="16384" width="8.90625" style="6"/>
  </cols>
  <sheetData>
    <row r="1" spans="1:12" ht="25.4" customHeight="1" x14ac:dyDescent="0.5">
      <c r="A1" s="42" t="s">
        <v>80</v>
      </c>
      <c r="J1" s="6"/>
    </row>
    <row r="2" spans="1:12" ht="20.399999999999999" customHeight="1" x14ac:dyDescent="0.4">
      <c r="A2" s="43" t="s">
        <v>0</v>
      </c>
      <c r="J2" s="6"/>
    </row>
    <row r="3" spans="1:12" x14ac:dyDescent="0.25">
      <c r="D3" s="44"/>
      <c r="J3" s="6"/>
    </row>
    <row r="4" spans="1:12" ht="17.149999999999999" customHeight="1" x14ac:dyDescent="0.35">
      <c r="A4" s="10" t="s">
        <v>1</v>
      </c>
      <c r="D4" s="11"/>
      <c r="E4" s="45" t="s">
        <v>2</v>
      </c>
      <c r="J4" s="6"/>
    </row>
    <row r="5" spans="1:12" ht="17.149999999999999" customHeight="1" x14ac:dyDescent="0.35">
      <c r="A5" s="63" t="s">
        <v>81</v>
      </c>
      <c r="B5" s="64"/>
      <c r="C5" s="64"/>
      <c r="D5" s="11"/>
      <c r="E5" s="12" t="s">
        <v>3</v>
      </c>
      <c r="F5" s="13" t="str">
        <f>IF(J104&gt;L104,C104,IF(J104&lt;L104,E104,""))</f>
        <v/>
      </c>
      <c r="J5" s="6"/>
    </row>
    <row r="6" spans="1:12" ht="17.149999999999999" customHeight="1" x14ac:dyDescent="0.35">
      <c r="A6" s="63" t="s">
        <v>82</v>
      </c>
      <c r="B6" s="64"/>
      <c r="C6" s="64"/>
      <c r="D6" s="11"/>
      <c r="E6" s="12" t="s">
        <v>4</v>
      </c>
      <c r="F6" s="13" t="str">
        <f>IF(J104&lt;L104,C104,IF(J104&gt;L104,E104,""))</f>
        <v/>
      </c>
      <c r="J6" s="6"/>
    </row>
    <row r="7" spans="1:12" ht="17.149999999999999" customHeight="1" x14ac:dyDescent="0.35">
      <c r="A7" s="63" t="s">
        <v>83</v>
      </c>
      <c r="B7" s="64"/>
      <c r="C7" s="64"/>
      <c r="D7" s="11"/>
      <c r="E7" s="12" t="s">
        <v>5</v>
      </c>
      <c r="F7" s="13" t="str">
        <f>IF(J95&lt;L95,E95,IF(J95&gt;L95,C95,""))</f>
        <v/>
      </c>
      <c r="J7" s="6"/>
    </row>
    <row r="8" spans="1:12" ht="17.149999999999999" customHeight="1" x14ac:dyDescent="0.35">
      <c r="A8" s="63" t="s">
        <v>84</v>
      </c>
      <c r="B8" s="64"/>
      <c r="C8" s="64"/>
      <c r="D8" s="11"/>
      <c r="E8" s="12" t="s">
        <v>6</v>
      </c>
      <c r="F8" s="13" t="str">
        <f>IF(J95&gt;L95,E95,IF(J95&lt;L95,C95,""))</f>
        <v/>
      </c>
      <c r="J8" s="6"/>
    </row>
    <row r="9" spans="1:12" ht="17.149999999999999" customHeight="1" x14ac:dyDescent="0.35">
      <c r="A9" s="63" t="s">
        <v>85</v>
      </c>
      <c r="B9" s="64"/>
      <c r="C9" s="64"/>
      <c r="D9" s="11"/>
      <c r="E9" s="12" t="s">
        <v>7</v>
      </c>
      <c r="F9" s="13" t="str">
        <f>IF(J98&lt;L98,E98,IF(J98&gt;L98,C98,""))</f>
        <v/>
      </c>
      <c r="J9" s="6"/>
    </row>
    <row r="10" spans="1:12" ht="17.149999999999999" customHeight="1" x14ac:dyDescent="0.35">
      <c r="A10" s="63" t="s">
        <v>86</v>
      </c>
      <c r="B10" s="64"/>
      <c r="C10" s="64"/>
      <c r="D10" s="11"/>
      <c r="E10" s="12" t="s">
        <v>8</v>
      </c>
      <c r="F10" s="13" t="str">
        <f>IF(J98&gt;L98,E98,IF(J98&gt;L98,C98,""))</f>
        <v/>
      </c>
      <c r="J10" s="6"/>
    </row>
    <row r="11" spans="1:12" ht="17.149999999999999" customHeight="1" x14ac:dyDescent="0.35">
      <c r="A11" s="63" t="s">
        <v>87</v>
      </c>
      <c r="B11" s="64"/>
      <c r="C11" s="64"/>
      <c r="D11" s="11"/>
      <c r="E11" s="12" t="s">
        <v>9</v>
      </c>
      <c r="F11" s="13" t="str">
        <f>$R$111</f>
        <v/>
      </c>
      <c r="J11" s="6"/>
    </row>
    <row r="12" spans="1:12" ht="17.149999999999999" customHeight="1" x14ac:dyDescent="0.35">
      <c r="A12" s="63" t="s">
        <v>88</v>
      </c>
      <c r="B12" s="64"/>
      <c r="C12" s="64"/>
      <c r="D12" s="11"/>
      <c r="E12" s="12" t="s">
        <v>10</v>
      </c>
      <c r="F12" s="13" t="str">
        <f>$R$112</f>
        <v/>
      </c>
      <c r="J12" s="6"/>
    </row>
    <row r="13" spans="1:12" ht="17.149999999999999" customHeight="1" x14ac:dyDescent="0.35">
      <c r="A13" s="63" t="s">
        <v>89</v>
      </c>
      <c r="B13" s="64"/>
      <c r="C13" s="64"/>
      <c r="D13" s="11"/>
      <c r="E13" s="12" t="s">
        <v>11</v>
      </c>
      <c r="F13" s="13" t="str">
        <f>$R$113</f>
        <v/>
      </c>
      <c r="J13" s="6"/>
    </row>
    <row r="14" spans="1:12" ht="19.399999999999999" customHeight="1" x14ac:dyDescent="0.3">
      <c r="C14" s="14"/>
      <c r="J14" s="6"/>
    </row>
    <row r="15" spans="1:12" ht="17.149999999999999" customHeight="1" x14ac:dyDescent="0.4">
      <c r="C15" s="15" t="s">
        <v>12</v>
      </c>
      <c r="F15" s="15" t="s">
        <v>13</v>
      </c>
      <c r="J15" s="6"/>
      <c r="L15" s="15" t="s">
        <v>45</v>
      </c>
    </row>
    <row r="16" spans="1:12" ht="17.149999999999999" customHeight="1" x14ac:dyDescent="0.4">
      <c r="C16" s="15"/>
      <c r="F16" s="15"/>
      <c r="J16" s="6"/>
      <c r="L16" s="15"/>
    </row>
    <row r="17" spans="1:35" ht="17.149999999999999" customHeight="1" x14ac:dyDescent="0.35">
      <c r="C17" s="16" t="str">
        <f>IF($A$5=0,"",$A$5)</f>
        <v>Lag 1</v>
      </c>
      <c r="D17" s="16"/>
      <c r="E17" s="16"/>
      <c r="F17" s="16" t="str">
        <f>IF($A$6=0,"",$A$6)</f>
        <v>Lag 2</v>
      </c>
      <c r="J17" s="6"/>
      <c r="L17" s="16" t="str">
        <f>IF($A$7=0,"",$A$7)</f>
        <v>Lag 3</v>
      </c>
    </row>
    <row r="18" spans="1:35" ht="17.149999999999999" customHeight="1" x14ac:dyDescent="0.35">
      <c r="C18" s="16" t="str">
        <f>IF($A$10=0,"",$A$10)</f>
        <v>Lag 6</v>
      </c>
      <c r="D18" s="16"/>
      <c r="E18" s="16"/>
      <c r="F18" s="16" t="str">
        <f>IF($A$9=0,"",$A$9)</f>
        <v>Lag 5</v>
      </c>
      <c r="J18" s="6"/>
      <c r="L18" s="16" t="str">
        <f>IF($A$8=0,"",$A$8)</f>
        <v>Lag 4</v>
      </c>
    </row>
    <row r="19" spans="1:35" ht="17.149999999999999" customHeight="1" x14ac:dyDescent="0.35">
      <c r="C19" s="16" t="str">
        <f>IF($A$11=0,"",$A$11)</f>
        <v>Lag 7</v>
      </c>
      <c r="D19" s="16"/>
      <c r="E19" s="16"/>
      <c r="F19" s="16" t="str">
        <f>IF($A$12=0,"",$A$12)</f>
        <v>Lag 8</v>
      </c>
      <c r="J19" s="6"/>
      <c r="K19" s="16"/>
      <c r="L19" s="16" t="str">
        <f>IF($A$13=0,"",$A$13)</f>
        <v>Lag 9</v>
      </c>
    </row>
    <row r="20" spans="1:35" ht="17.149999999999999" customHeight="1" x14ac:dyDescent="0.35">
      <c r="B20" s="16"/>
      <c r="C20" s="16"/>
      <c r="D20" s="16"/>
      <c r="E20" s="16"/>
      <c r="F20" s="16"/>
      <c r="J20" s="6"/>
      <c r="K20" s="16"/>
    </row>
    <row r="21" spans="1:35" ht="17.149999999999999" customHeight="1" x14ac:dyDescent="0.35">
      <c r="B21" s="16"/>
      <c r="C21" s="16"/>
      <c r="D21" s="16"/>
      <c r="E21" s="16"/>
      <c r="F21" s="16"/>
      <c r="J21" s="6"/>
    </row>
    <row r="22" spans="1:35" ht="11.4" customHeight="1" x14ac:dyDescent="0.35">
      <c r="A22" s="17"/>
      <c r="D22" s="11"/>
      <c r="J22" s="6"/>
    </row>
    <row r="23" spans="1:35" ht="17.149999999999999" customHeight="1" x14ac:dyDescent="0.4">
      <c r="D23" s="18" t="s">
        <v>78</v>
      </c>
      <c r="J23" s="6"/>
    </row>
    <row r="24" spans="1:35" ht="17.899999999999999" customHeight="1" x14ac:dyDescent="0.4">
      <c r="B24" s="19" t="s">
        <v>12</v>
      </c>
      <c r="C24" s="17"/>
      <c r="D24" s="17"/>
      <c r="J24" s="6"/>
      <c r="AA24" s="20" t="s">
        <v>2</v>
      </c>
      <c r="AB24" s="21" t="s">
        <v>69</v>
      </c>
      <c r="AC24" s="22" t="s">
        <v>90</v>
      </c>
      <c r="AD24" s="22" t="s">
        <v>91</v>
      </c>
      <c r="AE24" s="23" t="s">
        <v>68</v>
      </c>
      <c r="AF24" s="20" t="s">
        <v>67</v>
      </c>
      <c r="AH24" s="20" t="s">
        <v>70</v>
      </c>
    </row>
    <row r="25" spans="1:35" ht="13" x14ac:dyDescent="0.25">
      <c r="J25" s="6"/>
      <c r="AA25" s="20" t="str">
        <f>$C$17</f>
        <v>Lag 1</v>
      </c>
      <c r="AB25" s="22" t="str">
        <f>IF(OR($J$28&lt;&gt;0,$L$28&lt;&gt;0),IF($J$32&gt;$L$32,2,0)+IF($J$28&gt;$L$28,2,0)+IF(AND($J$28=$L$28,$J$28&gt;0),1,0)+IF(AND($J$32=$L$32,$J$32&gt;0),1,0),"")</f>
        <v/>
      </c>
      <c r="AC25" s="22" t="str">
        <f>IF(OR($J$28&lt;&gt;0,$L$28&lt;&gt;0),IF($E$36&lt;&gt;0,$D$36/$E$36,"MAX"),"")</f>
        <v/>
      </c>
      <c r="AD25" s="22" t="str">
        <f>IF(OR($J$28&lt;&gt;0,$L$28&lt;&gt;0),IF($H$36&lt;&gt;0,$G$36/$H$36,"MAX"),"")</f>
        <v/>
      </c>
      <c r="AE25" s="23">
        <f>IF('manual rank only'!D8&lt;&gt;0,'manual rank only'!D8,COUNTIF($AB$25:$AB$27,"&gt;"&amp;$AB25)+COUNTIFS($AB$25:$AB$27,$AB25,$AC$25:$AC$27,"&gt;"&amp;$AC25)+COUNTIFS($AB$25:$AB$27,$AB25,$AC$25:$AC$27,$AC25,$AD$25:$AD$27,"&gt;"&amp;$AD25)+1)</f>
        <v>1</v>
      </c>
      <c r="AF25" s="20">
        <f>COUNTIF($AB$25:$AB$33,"&gt;"&amp;$AB25)+COUNTIFS($AB$25:$AB$33,$AB25,$AC$25:$AC$33,"&gt;"&amp;$AC25)+COUNTIFS($AB$25:$AB$33,$AB25,$AC$25:$AC$33,$AC25,$AD$25:$AD$33,"&gt;"&amp;$AD25)+1</f>
        <v>1</v>
      </c>
      <c r="AG25" s="6">
        <f>AE25*AF25</f>
        <v>1</v>
      </c>
      <c r="AH25" s="20">
        <f>_xlfn.RANK.EQ(AG25,$AG$25:$AG$33,1)</f>
        <v>1</v>
      </c>
    </row>
    <row r="26" spans="1:35" s="17" customFormat="1" ht="13" x14ac:dyDescent="0.3">
      <c r="A26" s="24" t="s">
        <v>14</v>
      </c>
      <c r="B26" s="24" t="s">
        <v>15</v>
      </c>
      <c r="C26" s="10" t="s">
        <v>16</v>
      </c>
      <c r="E26" s="10" t="s">
        <v>17</v>
      </c>
      <c r="G26" s="10" t="s">
        <v>18</v>
      </c>
      <c r="H26" s="10"/>
      <c r="I26" s="25"/>
      <c r="J26" s="24"/>
      <c r="K26" s="24"/>
      <c r="L26" s="24"/>
      <c r="M26" s="25"/>
      <c r="N26" s="25"/>
      <c r="O26" s="25"/>
      <c r="P26" s="26" t="s">
        <v>2</v>
      </c>
      <c r="Q26" s="25"/>
      <c r="R26" s="25"/>
      <c r="S26" s="25"/>
      <c r="T26" s="25"/>
      <c r="U26" s="25"/>
      <c r="Z26" s="27"/>
      <c r="AA26" s="20" t="str">
        <f>$C$18</f>
        <v>Lag 6</v>
      </c>
      <c r="AB26" s="32" t="str">
        <f>IF(OR($J$30&lt;&gt;0,$L$30&lt;&gt;0),IF($J$32&lt;$L$32,2,0)+IF($J$30&gt;$L$30,2,0)+IF(AND($J$30=$L$30,$J$30&gt;0),1,0)+IF(AND($J$32=$L$32,$J$32&gt;0),1,0),"")</f>
        <v/>
      </c>
      <c r="AC26" s="22" t="str">
        <f>IF(OR($J$28&lt;&gt;0,$L$28&lt;&gt;0),IF($E$37&lt;&gt;0,$D$37/$E$37,"MAX"),"")</f>
        <v/>
      </c>
      <c r="AD26" s="22" t="str">
        <f>IF(OR($J$28&lt;&gt;0,$L$28&lt;&gt;0),IF($H$37&lt;&gt;0,$G$37/$H$37,"MAX"),"")</f>
        <v/>
      </c>
      <c r="AE26" s="23">
        <f>IF('manual rank only'!D9&lt;&gt;0,'manual rank only'!D9,COUNTIF($AB$25:$AB$27,"&gt;"&amp;$AB26)+COUNTIFS($AB$25:$AB$27,$AB26,$AC$25:$AC$27,"&gt;"&amp;$AC26)+COUNTIFS($AB$25:$AB$27,$AB26,$AC$25:$AC$27,$AC26,$AD$25:$AD$27,"&gt;"&amp;$AD26)+1)</f>
        <v>1</v>
      </c>
      <c r="AF26" s="20">
        <f t="shared" ref="AF26:AF33" si="0">COUNTIF($AB$25:$AB$33,"&gt;"&amp;$AB26)+COUNTIFS($AB$25:$AB$33,$AB26,$AC$25:$AC$33,"&gt;"&amp;$AC26)+COUNTIFS($AB$25:$AB$33,$AB26,$AC$25:$AC$33,$AC26,$AD$25:$AD$33,"&gt;"&amp;$AD26)+1</f>
        <v>1</v>
      </c>
      <c r="AG26" s="6">
        <f>AE26*AF26</f>
        <v>1</v>
      </c>
      <c r="AH26" s="20">
        <f t="shared" ref="AH26:AH33" si="1">_xlfn.RANK.EQ(AG26,$AG$25:$AG$33,1)</f>
        <v>1</v>
      </c>
      <c r="AI26" s="6"/>
    </row>
    <row r="27" spans="1:35" ht="13" x14ac:dyDescent="0.3">
      <c r="A27" s="28"/>
      <c r="B27" s="28"/>
      <c r="C27" s="28"/>
      <c r="D27" s="28"/>
      <c r="E27" s="28"/>
      <c r="F27" s="28"/>
      <c r="G27" s="28"/>
      <c r="H27" s="28"/>
      <c r="I27" s="29"/>
      <c r="J27" s="29" t="s">
        <v>19</v>
      </c>
      <c r="K27" s="29"/>
      <c r="L27" s="29"/>
      <c r="M27" s="29"/>
      <c r="N27" s="29" t="s">
        <v>20</v>
      </c>
      <c r="O27" s="29"/>
      <c r="P27" s="29"/>
      <c r="Q27" s="29" t="s">
        <v>21</v>
      </c>
      <c r="R27" s="29"/>
      <c r="S27" s="29"/>
      <c r="T27" s="29" t="s">
        <v>22</v>
      </c>
      <c r="U27" s="29"/>
      <c r="AA27" s="20" t="str">
        <f>$C$19</f>
        <v>Lag 7</v>
      </c>
      <c r="AB27" s="32" t="str">
        <f>IF(OR($J$28&lt;&gt;0,$L$28&lt;&gt;0),IF($J$28&lt;$L$28,2,0)+IF($J$30&lt;$L$30,2,0)+IF(AND($J$30=$L$30,$J$30&gt;0),1,0)+IF(AND($J$28=$L$28,$J$28&gt;0),1,0),"")</f>
        <v/>
      </c>
      <c r="AC27" s="22" t="str">
        <f>IF(OR($J$28&lt;&gt;0,$L$28&lt;&gt;0),IF($E$38&lt;&gt;0,$D$38/$E$38,"MAX"),"")</f>
        <v/>
      </c>
      <c r="AD27" s="22" t="str">
        <f>IF(OR($J$28&lt;&gt;0,$L$28&lt;&gt;0),IF($H$38&lt;&gt;0,$G$38/$H$38,"MAX"),"")</f>
        <v/>
      </c>
      <c r="AE27" s="23">
        <f>IF('manual rank only'!D10&lt;&gt;0,'manual rank only'!D10,COUNTIF($AB$25:$AB$27,"&gt;"&amp;$AB27)+COUNTIFS($AB$25:$AB$27,$AB27,$AC$25:$AC$27,"&gt;"&amp;$AC27)+COUNTIFS($AB$25:$AB$27,$AB27,$AC$25:$AC$27,$AC27,$AD$25:$AD$27,"&gt;"&amp;$AD27)+1)</f>
        <v>1</v>
      </c>
      <c r="AF27" s="20">
        <f t="shared" si="0"/>
        <v>1</v>
      </c>
      <c r="AG27" s="6">
        <f>AE27*AF27</f>
        <v>1</v>
      </c>
      <c r="AH27" s="20">
        <f t="shared" si="1"/>
        <v>1</v>
      </c>
    </row>
    <row r="28" spans="1:35" ht="13" x14ac:dyDescent="0.25">
      <c r="A28" s="25">
        <v>1</v>
      </c>
      <c r="B28" s="25">
        <v>1</v>
      </c>
      <c r="C28" s="6" t="str">
        <f>$C$17</f>
        <v>Lag 1</v>
      </c>
      <c r="E28" s="6" t="str">
        <f>$C$19</f>
        <v>Lag 7</v>
      </c>
      <c r="G28" s="6" t="str">
        <f>$C$18</f>
        <v>Lag 6</v>
      </c>
      <c r="I28" s="25"/>
      <c r="J28" s="41"/>
      <c r="K28" s="25" t="s">
        <v>23</v>
      </c>
      <c r="L28" s="41"/>
      <c r="M28" s="25"/>
      <c r="N28" s="41"/>
      <c r="O28" s="41"/>
      <c r="P28" s="25"/>
      <c r="Q28" s="41"/>
      <c r="R28" s="41"/>
      <c r="S28" s="25"/>
      <c r="T28" s="41"/>
      <c r="U28" s="41"/>
      <c r="AA28" s="20" t="str">
        <f>$F$17</f>
        <v>Lag 2</v>
      </c>
      <c r="AB28" s="22" t="str">
        <f>IF(OR($J$44&lt;&gt;0,$L$44&lt;&gt;0),IF($J$48&gt;$L$48,2,0)+IF($J$44&gt;$L$44,2,0)+IF(AND($J$44=$L$44,$J$44&gt;0),1,0)+IF(AND($J$48=$L$48,$J$48&gt;0),1,0),"")</f>
        <v/>
      </c>
      <c r="AC28" s="22" t="str">
        <f>IF(OR($J$44&lt;&gt;0,$L$44&lt;&gt;0),IF($E$52&lt;&gt;0,$D$52/$E$52,"MAX"),"")</f>
        <v/>
      </c>
      <c r="AD28" s="22" t="str">
        <f>IF(OR($J$44&lt;&gt;0,$L$44&lt;&gt;0),IF($H$52&lt;&gt;0,$G$52/$H$52,"MAX"),"")</f>
        <v/>
      </c>
      <c r="AE28" s="23">
        <f>IF('manual rank only'!G8&lt;&gt;0,'manual rank only'!G8,COUNTIF($AB$28:$AB$30,"&gt;"&amp;$AB28)+COUNTIFS($AB$28:$AB$30,$AB28,$AC$28:$AC$30,"&gt;"&amp;$AC28)+COUNTIFS($AB$28:$AB$30,$AB28,$AC$28:$AC$30,$AC28,$AD$28:$AD$30,"&gt;"&amp;$AD28)+1)</f>
        <v>1</v>
      </c>
      <c r="AF28" s="20">
        <f t="shared" si="0"/>
        <v>1</v>
      </c>
      <c r="AG28" s="6">
        <f t="shared" ref="AG28:AG33" si="2">AE28*AF28</f>
        <v>1</v>
      </c>
      <c r="AH28" s="20">
        <f t="shared" si="1"/>
        <v>1</v>
      </c>
    </row>
    <row r="29" spans="1:35" ht="13" x14ac:dyDescent="0.25">
      <c r="A29" s="25"/>
      <c r="B29" s="25"/>
      <c r="I29" s="25"/>
      <c r="J29" s="6"/>
      <c r="K29" s="25"/>
      <c r="L29" s="25"/>
      <c r="M29" s="25"/>
      <c r="N29" s="25"/>
      <c r="O29" s="25"/>
      <c r="P29" s="25"/>
      <c r="Q29" s="25"/>
      <c r="R29" s="25"/>
      <c r="S29" s="25"/>
      <c r="T29" s="25"/>
      <c r="U29" s="25"/>
      <c r="AA29" s="20" t="str">
        <f>$F$18</f>
        <v>Lag 5</v>
      </c>
      <c r="AB29" s="22" t="str">
        <f>IF(OR($J$46&lt;&gt;0,$L$46&lt;&gt;0),IF($J$48&lt;$L$48,2,0)+IF($J$46&gt;$L$46,2,0)+IF(AND($J$46=$L$46,$J$46&gt;0),1,0)+IF(AND($J$48=$L$48,$J$48&gt;0),1,0),"")</f>
        <v/>
      </c>
      <c r="AC29" s="22" t="str">
        <f>IF(OR($J$44&lt;&gt;0,$L$44&lt;&gt;0),IF($E$53&lt;&gt;0,$D$53/$E$53,"MAX"),"")</f>
        <v/>
      </c>
      <c r="AD29" s="22" t="str">
        <f>IF(OR($J$44&lt;&gt;0,$L$44&lt;&gt;0),IF($H$53&lt;&gt;0,$G$53/$H$53,"MAX"),"")</f>
        <v/>
      </c>
      <c r="AE29" s="23">
        <f>IF('manual rank only'!G9&lt;&gt;0,'manual rank only'!G9,COUNTIF($AB$28:$AB$30,"&gt;"&amp;$AB29)+COUNTIFS($AB$28:$AB$30,$AB29,$AC$28:$AC$30,"&gt;"&amp;$AC29)+COUNTIFS($AB$28:$AB$30,$AB29,$AC$28:$AC$30,$AC29,$AD$28:$AD$30,"&gt;"&amp;$AD29)+1)</f>
        <v>1</v>
      </c>
      <c r="AF29" s="20">
        <f t="shared" si="0"/>
        <v>1</v>
      </c>
      <c r="AG29" s="6">
        <f t="shared" si="2"/>
        <v>1</v>
      </c>
      <c r="AH29" s="20">
        <f t="shared" si="1"/>
        <v>1</v>
      </c>
    </row>
    <row r="30" spans="1:35" ht="13" x14ac:dyDescent="0.3">
      <c r="A30" s="25">
        <v>2</v>
      </c>
      <c r="B30" s="25">
        <v>1</v>
      </c>
      <c r="C30" s="6" t="str">
        <f>$C$18</f>
        <v>Lag 6</v>
      </c>
      <c r="E30" s="6" t="str">
        <f>$C$19</f>
        <v>Lag 7</v>
      </c>
      <c r="G30" s="6" t="str">
        <f>$C$17</f>
        <v>Lag 1</v>
      </c>
      <c r="I30" s="25"/>
      <c r="J30" s="41"/>
      <c r="K30" s="25" t="s">
        <v>23</v>
      </c>
      <c r="L30" s="41"/>
      <c r="M30" s="25"/>
      <c r="N30" s="41"/>
      <c r="O30" s="41"/>
      <c r="P30" s="25"/>
      <c r="Q30" s="41"/>
      <c r="R30" s="41"/>
      <c r="S30" s="25"/>
      <c r="T30" s="41"/>
      <c r="U30" s="41"/>
      <c r="AA30" s="20" t="str">
        <f>$F$19</f>
        <v>Lag 8</v>
      </c>
      <c r="AB30" s="32" t="str">
        <f>IF(OR($J$44&lt;&gt;0,$L$44&lt;&gt;0),IF($J$44&lt;$L$44,2,0)+IF($J$46&lt;$L$46,2,0)+IF(AND($J$46=$L$46,$J$46&gt;0),1,0)+IF(AND($J$44=$L$44,$J$44&gt;0),1,0),"")</f>
        <v/>
      </c>
      <c r="AC30" s="22" t="str">
        <f>IF(OR($J$44&lt;&gt;0,$L$44&lt;&gt;0),IF($E$54&lt;&gt;0,$D$54/$E$54,"MAX"),"")</f>
        <v/>
      </c>
      <c r="AD30" s="22" t="str">
        <f>IF(OR($J$44&lt;&gt;0,$L$44&lt;&gt;0),IF($H$54&lt;&gt;0,$G$54/$H$54,"MAX"),"")</f>
        <v/>
      </c>
      <c r="AE30" s="23">
        <f>IF('manual rank only'!G10&lt;&gt;0,'manual rank only'!G10,COUNTIF($AB$28:$AB$30,"&gt;"&amp;$AB30)+COUNTIFS($AB$28:$AB$30,$AB30,$AC$28:$AC$30,"&gt;"&amp;$AC30)+COUNTIFS($AB$28:$AB$30,$AB30,$AC$28:$AC$30,$AC30,$AD$28:$AD$30,"&gt;"&amp;$AD30)+1)</f>
        <v>1</v>
      </c>
      <c r="AF30" s="20">
        <f t="shared" si="0"/>
        <v>1</v>
      </c>
      <c r="AG30" s="6">
        <f t="shared" si="2"/>
        <v>1</v>
      </c>
      <c r="AH30" s="20">
        <f t="shared" si="1"/>
        <v>1</v>
      </c>
    </row>
    <row r="31" spans="1:35" ht="13" x14ac:dyDescent="0.3">
      <c r="A31" s="25"/>
      <c r="B31" s="25"/>
      <c r="I31" s="25"/>
      <c r="J31" s="6"/>
      <c r="K31" s="25"/>
      <c r="L31" s="25"/>
      <c r="M31" s="25"/>
      <c r="N31" s="25"/>
      <c r="O31" s="25"/>
      <c r="P31" s="25"/>
      <c r="Q31" s="25"/>
      <c r="R31" s="25"/>
      <c r="S31" s="25"/>
      <c r="T31" s="25"/>
      <c r="U31" s="25"/>
      <c r="AA31" s="20" t="str">
        <f>$L$17</f>
        <v>Lag 3</v>
      </c>
      <c r="AB31" s="32" t="str">
        <f>IF(OR($J$60&lt;&gt;0,$L$60&lt;&gt;0),IF($J$64&gt;$L$64,2,0)+IF($J$60&gt;$L$60,2,0)+IF(AND($J$60=$L$60,$J$60&gt;0),1,0)+IF(AND($J$64=$L$64,$J$64&gt;0),1,0),"")</f>
        <v/>
      </c>
      <c r="AC31" s="22" t="str">
        <f>IF(OR($J$60&lt;&gt;0,$L$60&lt;&gt;0),IF($E$68&lt;&gt;0,$D$68/$E$68,"MAX"),"")</f>
        <v/>
      </c>
      <c r="AD31" s="22" t="str">
        <f>IF(OR($J$60&lt;&gt;0,$L$60&lt;&gt;0),IF($H$68&lt;&gt;0,$G$68/$H$68,"MAX"),"")</f>
        <v/>
      </c>
      <c r="AE31" s="23">
        <f>IF('manual rank only'!J8&lt;&gt;0,'manual rank only'!J8,COUNTIF($AB$31:$AB$33,"&gt;"&amp;$AB31)+COUNTIFS($AB$31:$AB$33,$AB31,$AC$31:$AC$33,"&gt;"&amp;$AC31)+COUNTIFS($AB$31:$AB$33,$AB31,$AC$31:$AC$33,$AC31,$AD$31:$AD$33,"&gt;"&amp;$AD31)+1)</f>
        <v>1</v>
      </c>
      <c r="AF31" s="20">
        <f t="shared" si="0"/>
        <v>1</v>
      </c>
      <c r="AG31" s="6">
        <f t="shared" si="2"/>
        <v>1</v>
      </c>
      <c r="AH31" s="20">
        <f t="shared" si="1"/>
        <v>1</v>
      </c>
    </row>
    <row r="32" spans="1:35" ht="13" x14ac:dyDescent="0.3">
      <c r="A32" s="25">
        <v>3</v>
      </c>
      <c r="B32" s="25">
        <v>1</v>
      </c>
      <c r="C32" s="6" t="str">
        <f>$C$17</f>
        <v>Lag 1</v>
      </c>
      <c r="E32" s="6" t="str">
        <f>$C$18</f>
        <v>Lag 6</v>
      </c>
      <c r="G32" s="6" t="str">
        <f>$C$19</f>
        <v>Lag 7</v>
      </c>
      <c r="I32" s="25"/>
      <c r="J32" s="41"/>
      <c r="K32" s="25" t="s">
        <v>23</v>
      </c>
      <c r="L32" s="41"/>
      <c r="M32" s="25"/>
      <c r="N32" s="41"/>
      <c r="O32" s="41"/>
      <c r="P32" s="25"/>
      <c r="Q32" s="41"/>
      <c r="R32" s="41"/>
      <c r="S32" s="25"/>
      <c r="T32" s="41"/>
      <c r="U32" s="41"/>
      <c r="AA32" s="20" t="str">
        <f>$L$18</f>
        <v>Lag 4</v>
      </c>
      <c r="AB32" s="32" t="str">
        <f>IF(OR($J$62&lt;&gt;0,$L$62&lt;&gt;0),IF($J$64&lt;$L$64,2,0)+IF($J$62&gt;$L$62,2,0)+IF(AND($J$62=$L$62,$J$62&gt;0),1,0)+IF(AND($J$64=$L$64,$J$64&gt;0),1,0),"")</f>
        <v/>
      </c>
      <c r="AC32" s="22" t="str">
        <f>IF(OR($J$60&lt;&gt;0,$L$60&lt;&gt;0),IF($E$69&lt;&gt;0,$D$69/$E$69,"MAX"),"")</f>
        <v/>
      </c>
      <c r="AD32" s="22" t="str">
        <f>IF(OR($J$60&lt;&gt;0,$L$60&lt;&gt;0),IF($H$69&lt;&gt;0,$G$69/$H$69,"MAX"),"")</f>
        <v/>
      </c>
      <c r="AE32" s="23">
        <f>IF('manual rank only'!J9&lt;&gt;0,'manual rank only'!J9,COUNTIF($AB$31:$AB$33,"&gt;"&amp;$AB32)+COUNTIFS($AB$31:$AB$33,$AB32,$AC$31:$AC$33,"&gt;"&amp;$AC32)+COUNTIFS($AB$31:$AB$33,$AB32,$AC$31:$AC$33,$AC32,$AD$31:$AD$33,"&gt;"&amp;$AD32)+1)</f>
        <v>1</v>
      </c>
      <c r="AF32" s="20">
        <f t="shared" si="0"/>
        <v>1</v>
      </c>
      <c r="AG32" s="6">
        <f t="shared" si="2"/>
        <v>1</v>
      </c>
      <c r="AH32" s="20">
        <f t="shared" si="1"/>
        <v>1</v>
      </c>
    </row>
    <row r="33" spans="1:34" ht="13" x14ac:dyDescent="0.3">
      <c r="A33" s="25"/>
      <c r="B33" s="25"/>
      <c r="I33" s="25"/>
      <c r="J33" s="6"/>
      <c r="K33" s="25"/>
      <c r="L33" s="25"/>
      <c r="M33" s="25"/>
      <c r="N33" s="25"/>
      <c r="O33" s="25"/>
      <c r="P33" s="25"/>
      <c r="Q33" s="25"/>
      <c r="R33" s="25"/>
      <c r="S33" s="25"/>
      <c r="T33" s="25"/>
      <c r="U33" s="25"/>
      <c r="AA33" s="20" t="str">
        <f>$L$19</f>
        <v>Lag 9</v>
      </c>
      <c r="AB33" s="32" t="str">
        <f>IF(OR($J$60&lt;&gt;0,$L$60&lt;&gt;0),IF($J$60&lt;$L$60,2,0)+IF($J$62&lt;$L$62,2,0)+IF(AND($J$62=$L$62,$J$62&gt;0),1,0)+IF(AND($J$60=$L$60,$J$60&gt;0),1,0),"")</f>
        <v/>
      </c>
      <c r="AC33" s="22" t="str">
        <f>IF(OR($J$60&lt;&gt;0,$L$60&lt;&gt;0),IF($E$70&lt;&gt;0,$D$70/$E$70,"MAX"),"")</f>
        <v/>
      </c>
      <c r="AD33" s="22" t="str">
        <f>IF(OR($J$60&lt;&gt;0,$L$60&lt;&gt;0),IF($H$70&lt;&gt;0,$G$70/$H$70,"MAX"),"")</f>
        <v/>
      </c>
      <c r="AE33" s="23">
        <f>IF('manual rank only'!J10&lt;&gt;0,'manual rank only'!J10,COUNTIF($AB$31:$AB$33,"&gt;"&amp;$AB33)+COUNTIFS($AB$31:$AB$33,$AB33,$AC$31:$AC$33,"&gt;"&amp;$AC33)+COUNTIFS($AB$31:$AB$33,$AB33,$AC$31:$AC$33,$AC33,$AD$31:$AD$33,"&gt;"&amp;$AD33)+1)</f>
        <v>1</v>
      </c>
      <c r="AF33" s="20">
        <f t="shared" si="0"/>
        <v>1</v>
      </c>
      <c r="AG33" s="6">
        <f t="shared" si="2"/>
        <v>1</v>
      </c>
      <c r="AH33" s="20">
        <f t="shared" si="1"/>
        <v>1</v>
      </c>
    </row>
    <row r="34" spans="1:34" ht="13" thickBot="1" x14ac:dyDescent="0.3">
      <c r="A34" s="25"/>
      <c r="B34" s="25"/>
      <c r="I34" s="25"/>
      <c r="J34" s="6"/>
      <c r="K34" s="25"/>
      <c r="L34" s="25"/>
      <c r="M34" s="25"/>
      <c r="N34" s="25"/>
      <c r="O34" s="25"/>
      <c r="P34" s="25"/>
      <c r="Q34" s="25"/>
      <c r="R34" s="25"/>
      <c r="S34" s="25"/>
      <c r="T34" s="25"/>
      <c r="U34" s="25"/>
    </row>
    <row r="35" spans="1:34" ht="13" x14ac:dyDescent="0.3">
      <c r="A35" s="46" t="s">
        <v>2</v>
      </c>
      <c r="B35" s="46"/>
      <c r="C35" s="30" t="s">
        <v>69</v>
      </c>
      <c r="D35" s="30" t="s">
        <v>25</v>
      </c>
      <c r="E35" s="30" t="s">
        <v>26</v>
      </c>
      <c r="F35" s="31" t="s">
        <v>90</v>
      </c>
      <c r="G35" s="30" t="s">
        <v>27</v>
      </c>
      <c r="H35" s="55" t="s">
        <v>28</v>
      </c>
      <c r="I35" s="56"/>
      <c r="J35" s="57"/>
      <c r="K35" s="58"/>
      <c r="L35" s="59" t="s">
        <v>91</v>
      </c>
      <c r="M35" s="59"/>
      <c r="N35" s="59"/>
      <c r="O35" s="25"/>
      <c r="P35" s="25"/>
      <c r="Q35" s="1" t="s">
        <v>29</v>
      </c>
      <c r="R35" s="2"/>
      <c r="S35" s="2"/>
      <c r="T35" s="2"/>
      <c r="U35" s="2"/>
      <c r="V35" s="3"/>
    </row>
    <row r="36" spans="1:34" ht="13" x14ac:dyDescent="0.3">
      <c r="A36" s="46" t="str">
        <f>$C$17</f>
        <v>Lag 1</v>
      </c>
      <c r="B36" s="46"/>
      <c r="C36" s="32" t="str">
        <f>IF(OR($J$28&lt;&gt;0,$L$28&lt;&gt;0),IF($J$32&gt;$L$32,2,0)+IF($J$28&gt;$L$28,2,0)+IF(AND($J$28=$L$28,$J$28&gt;0),1,0)+IF(AND($J$32=$L$32,$J$32&gt;0),1,0),"")</f>
        <v/>
      </c>
      <c r="D36" s="33" t="str">
        <f>IF(OR($J$28&lt;&gt;0,$L$28&lt;&gt;0),$J$32+$J$28,"")</f>
        <v/>
      </c>
      <c r="E36" s="33" t="str">
        <f>IF(OR($J$28&lt;&gt;0,$L$28&lt;&gt;0),$L$32+$L$28,"")</f>
        <v/>
      </c>
      <c r="F36" s="31" t="str">
        <f>IF(OR($J$28&lt;&gt;0,$L$28&lt;&gt;0),IF($E$36&lt;&gt;0,$D$36/$E$36,"MAX"),"")</f>
        <v/>
      </c>
      <c r="G36" s="33" t="str">
        <f>IF(OR($J$28&lt;&gt;0,$L$28&lt;&gt;0),$N$28+$Q$28+$T$28+$N$32+$Q$32+$T$32,"")</f>
        <v/>
      </c>
      <c r="H36" s="47" t="str">
        <f>IF(OR($J$28&lt;&gt;0,$L$28&lt;&gt;0),$O$28+$R$28+$U$28+$O$32+$R$32+$U$32,"")</f>
        <v/>
      </c>
      <c r="I36" s="48"/>
      <c r="J36" s="60"/>
      <c r="K36" s="62"/>
      <c r="L36" s="50" t="str">
        <f>IF(OR($J$28&lt;&gt;0,$L$28&lt;&gt;0),IF($H$36&lt;&gt;0,$G$36/$H$36,"MAX"),"")</f>
        <v/>
      </c>
      <c r="M36" s="51"/>
      <c r="N36" s="52"/>
      <c r="O36" s="25"/>
      <c r="P36" s="25"/>
      <c r="Q36" s="4" t="s">
        <v>3</v>
      </c>
      <c r="R36" s="60" t="str">
        <f>IF(AND($AC$25="",$AC$26="",$AC$27=""),"",INDEX($AA$25:$AA$27,MATCH(1,$AE$25:$AE$27,0)))</f>
        <v/>
      </c>
      <c r="S36" s="60"/>
      <c r="T36" s="60"/>
      <c r="U36" s="60"/>
      <c r="V36" s="61"/>
    </row>
    <row r="37" spans="1:34" ht="13" x14ac:dyDescent="0.3">
      <c r="A37" s="46" t="str">
        <f>$C$18</f>
        <v>Lag 6</v>
      </c>
      <c r="B37" s="46"/>
      <c r="C37" s="32" t="str">
        <f>IF(OR($J$30&lt;&gt;0,$L$30&lt;&gt;0),IF($J$32&lt;$L$32,2,0)+IF($J$30&gt;$L$30,2,0)+IF(AND($J$30=$L$30,$J$30&gt;0),1,0)+IF(AND($J$32=$L$32,$J$32&gt;0),1,0),"")</f>
        <v/>
      </c>
      <c r="D37" s="33" t="str">
        <f>IF(OR($J$30&lt;&gt;0,$L$30&lt;&gt;0),$L$32+$J$30,"")</f>
        <v/>
      </c>
      <c r="E37" s="33" t="str">
        <f>IF(OR($J$30&lt;&gt;0,$L$30&lt;&gt;0),$J$32+$L$30,"")</f>
        <v/>
      </c>
      <c r="F37" s="31" t="str">
        <f>IF(OR($J$28&lt;&gt;0,$L$28&lt;&gt;0),IF($E$37&lt;&gt;0,$D$37/$E$37,"MAX"),"")</f>
        <v/>
      </c>
      <c r="G37" s="33" t="str">
        <f>IF(OR($J$30&lt;&gt;0,$L$30&lt;&gt;0),$N$30+$Q$30+$T$30+$O$32+$R$32+$U$32,"")</f>
        <v/>
      </c>
      <c r="H37" s="47" t="str">
        <f>IF(OR($J$30&lt;&gt;0,$L$30&lt;&gt;0),$O$30+$R$30+$U$30+$N$32+$Q$32+$T$32,"")</f>
        <v/>
      </c>
      <c r="I37" s="48"/>
      <c r="J37" s="60"/>
      <c r="K37" s="62"/>
      <c r="L37" s="50" t="str">
        <f>IF(OR($J$28&lt;&gt;0,$L$28&lt;&gt;0),IF($H$37&lt;&gt;0,$G$37/$H$37,"MAX"),"")</f>
        <v/>
      </c>
      <c r="M37" s="51"/>
      <c r="N37" s="52"/>
      <c r="O37" s="25"/>
      <c r="P37" s="25"/>
      <c r="Q37" s="4" t="s">
        <v>4</v>
      </c>
      <c r="R37" s="60" t="str">
        <f>IF(AND($AC$25="",$AC$26="",$AC$27=""),"",INDEX($AA$25:$AA$27,MATCH(2,$AE$25:$AE$27,0)))</f>
        <v/>
      </c>
      <c r="S37" s="60"/>
      <c r="T37" s="60"/>
      <c r="U37" s="60"/>
      <c r="V37" s="61"/>
    </row>
    <row r="38" spans="1:34" ht="13.5" thickBot="1" x14ac:dyDescent="0.35">
      <c r="A38" s="46" t="str">
        <f>$C$19</f>
        <v>Lag 7</v>
      </c>
      <c r="B38" s="46"/>
      <c r="C38" s="32" t="str">
        <f>IF(OR($J$28&lt;&gt;0,$L$28&lt;&gt;0),IF($J$28&lt;$L$28,2,0)+IF($J$30&lt;$L$30,2,0)+IF(AND($J$30=$L$30,$J$30&gt;0),1,0)+IF(AND($J$28=$L$28,$J$28&gt;0),1,0),"")</f>
        <v/>
      </c>
      <c r="D38" s="33" t="str">
        <f>IF(OR($J$28&lt;&gt;0,$L$28&lt;&gt;0),$L$30+$L$28,"")</f>
        <v/>
      </c>
      <c r="E38" s="33" t="str">
        <f>IF(OR($J$28&lt;&gt;0,$L$28&lt;&gt;0),$J$30+$J$28,"")</f>
        <v/>
      </c>
      <c r="F38" s="31" t="str">
        <f>IF(OR($J$28&lt;&gt;0,$L$28&lt;&gt;0),IF($E$38&lt;&gt;0,$D$38/$E$38,"MAX"),"")</f>
        <v/>
      </c>
      <c r="G38" s="33" t="str">
        <f>IF(OR($J$28&lt;&gt;0,$L$28&lt;&gt;0),$O$28+$R$28+$U$28+$O$30+$R$30+$U$30,"")</f>
        <v/>
      </c>
      <c r="H38" s="47" t="str">
        <f>IF(OR($J$28&lt;&gt;0,$L$28&lt;&gt;0),$N$28+$Q$28+$T$28+$N$30+$Q$30+$T$30,"")</f>
        <v/>
      </c>
      <c r="I38" s="48"/>
      <c r="J38" s="60"/>
      <c r="K38" s="62"/>
      <c r="L38" s="50" t="str">
        <f>IF(OR($J$28&lt;&gt;0,$L$28&lt;&gt;0),IF($H$38&lt;&gt;0,$G$38/$H$38,"MAX"),"")</f>
        <v/>
      </c>
      <c r="M38" s="51"/>
      <c r="N38" s="52"/>
      <c r="O38" s="25"/>
      <c r="P38" s="25"/>
      <c r="Q38" s="5" t="s">
        <v>30</v>
      </c>
      <c r="R38" s="53" t="str">
        <f>IF(AND($AC$25="",$AC$26="",$AC$27=""),"",INDEX($AA$25:$AA$27,MATCH(3,$AE$25:$AE$27,0)))</f>
        <v/>
      </c>
      <c r="S38" s="53"/>
      <c r="T38" s="53"/>
      <c r="U38" s="53"/>
      <c r="V38" s="54"/>
    </row>
    <row r="39" spans="1:34" x14ac:dyDescent="0.25">
      <c r="B39" s="25"/>
      <c r="J39" s="6"/>
    </row>
    <row r="40" spans="1:34" ht="17.899999999999999" customHeight="1" x14ac:dyDescent="0.4">
      <c r="B40" s="19" t="s">
        <v>13</v>
      </c>
      <c r="C40" s="17"/>
      <c r="D40" s="17"/>
      <c r="J40" s="6"/>
    </row>
    <row r="41" spans="1:34" x14ac:dyDescent="0.25">
      <c r="J41" s="6"/>
    </row>
    <row r="42" spans="1:34" s="17" customFormat="1" ht="13" x14ac:dyDescent="0.3">
      <c r="A42" s="24" t="s">
        <v>14</v>
      </c>
      <c r="B42" s="24" t="s">
        <v>15</v>
      </c>
      <c r="C42" s="10" t="s">
        <v>16</v>
      </c>
      <c r="E42" s="10" t="s">
        <v>17</v>
      </c>
      <c r="G42" s="10" t="s">
        <v>18</v>
      </c>
      <c r="H42" s="10"/>
      <c r="I42" s="25"/>
      <c r="J42" s="24"/>
      <c r="K42" s="24"/>
      <c r="L42" s="24"/>
      <c r="M42" s="25"/>
      <c r="N42" s="25"/>
      <c r="O42" s="25"/>
      <c r="P42" s="26" t="s">
        <v>2</v>
      </c>
      <c r="Q42" s="25"/>
      <c r="R42" s="25"/>
      <c r="S42" s="25"/>
      <c r="T42" s="25"/>
      <c r="U42" s="25"/>
      <c r="X42" s="6"/>
      <c r="Y42" s="6"/>
      <c r="Z42" s="6"/>
      <c r="AA42" s="6"/>
      <c r="AB42" s="6"/>
      <c r="AC42" s="6"/>
      <c r="AD42" s="6"/>
    </row>
    <row r="43" spans="1:34" ht="13" x14ac:dyDescent="0.3">
      <c r="A43" s="28"/>
      <c r="B43" s="28"/>
      <c r="C43" s="28"/>
      <c r="D43" s="28"/>
      <c r="E43" s="28"/>
      <c r="F43" s="28"/>
      <c r="G43" s="28"/>
      <c r="H43" s="28"/>
      <c r="I43" s="29"/>
      <c r="J43" s="29" t="s">
        <v>19</v>
      </c>
      <c r="K43" s="29"/>
      <c r="L43" s="29"/>
      <c r="M43" s="29"/>
      <c r="N43" s="29" t="s">
        <v>20</v>
      </c>
      <c r="O43" s="29"/>
      <c r="P43" s="29"/>
      <c r="Q43" s="29" t="s">
        <v>21</v>
      </c>
      <c r="R43" s="29"/>
      <c r="S43" s="29"/>
      <c r="T43" s="29" t="s">
        <v>22</v>
      </c>
      <c r="U43" s="29"/>
    </row>
    <row r="44" spans="1:34" x14ac:dyDescent="0.25">
      <c r="A44" s="25">
        <v>1</v>
      </c>
      <c r="B44" s="25">
        <v>2</v>
      </c>
      <c r="C44" s="6" t="str">
        <f>$F$17</f>
        <v>Lag 2</v>
      </c>
      <c r="E44" s="6" t="str">
        <f>$F$19</f>
        <v>Lag 8</v>
      </c>
      <c r="G44" s="6" t="str">
        <f>$F$18</f>
        <v>Lag 5</v>
      </c>
      <c r="I44" s="25"/>
      <c r="J44" s="41"/>
      <c r="K44" s="25" t="s">
        <v>23</v>
      </c>
      <c r="L44" s="41"/>
      <c r="M44" s="25"/>
      <c r="N44" s="41"/>
      <c r="O44" s="41"/>
      <c r="P44" s="25"/>
      <c r="Q44" s="41"/>
      <c r="R44" s="41"/>
      <c r="S44" s="25"/>
      <c r="T44" s="41"/>
      <c r="U44" s="41"/>
    </row>
    <row r="45" spans="1:34" x14ac:dyDescent="0.25">
      <c r="A45" s="25"/>
      <c r="B45" s="25"/>
      <c r="I45" s="25"/>
      <c r="J45" s="6"/>
      <c r="K45" s="25"/>
      <c r="L45" s="25"/>
      <c r="M45" s="25"/>
      <c r="N45" s="25"/>
      <c r="O45" s="25"/>
      <c r="P45" s="25"/>
      <c r="Q45" s="25"/>
      <c r="R45" s="25"/>
      <c r="S45" s="25"/>
      <c r="T45" s="25"/>
      <c r="U45" s="25"/>
    </row>
    <row r="46" spans="1:34" x14ac:dyDescent="0.25">
      <c r="A46" s="25">
        <v>2</v>
      </c>
      <c r="B46" s="25">
        <v>2</v>
      </c>
      <c r="C46" s="6" t="str">
        <f>$F$18</f>
        <v>Lag 5</v>
      </c>
      <c r="E46" s="6" t="str">
        <f>$F$19</f>
        <v>Lag 8</v>
      </c>
      <c r="G46" s="6" t="str">
        <f>$F$17</f>
        <v>Lag 2</v>
      </c>
      <c r="I46" s="25"/>
      <c r="J46" s="41"/>
      <c r="K46" s="25" t="s">
        <v>23</v>
      </c>
      <c r="L46" s="41"/>
      <c r="M46" s="25"/>
      <c r="N46" s="41"/>
      <c r="O46" s="41"/>
      <c r="P46" s="25"/>
      <c r="Q46" s="41"/>
      <c r="R46" s="41"/>
      <c r="S46" s="25"/>
      <c r="T46" s="41"/>
      <c r="U46" s="41"/>
    </row>
    <row r="47" spans="1:34" x14ac:dyDescent="0.25">
      <c r="A47" s="25"/>
      <c r="B47" s="25"/>
      <c r="I47" s="25"/>
      <c r="J47" s="6"/>
      <c r="K47" s="25"/>
      <c r="L47" s="25"/>
      <c r="M47" s="25"/>
      <c r="N47" s="25"/>
      <c r="O47" s="25"/>
      <c r="P47" s="25"/>
      <c r="Q47" s="25"/>
      <c r="R47" s="25"/>
      <c r="S47" s="25"/>
      <c r="T47" s="25"/>
      <c r="U47" s="25"/>
    </row>
    <row r="48" spans="1:34" x14ac:dyDescent="0.25">
      <c r="A48" s="25">
        <v>3</v>
      </c>
      <c r="B48" s="25">
        <v>2</v>
      </c>
      <c r="C48" s="6" t="str">
        <f>$F$17</f>
        <v>Lag 2</v>
      </c>
      <c r="E48" s="6" t="str">
        <f>$F$18</f>
        <v>Lag 5</v>
      </c>
      <c r="G48" s="6" t="str">
        <f>$F$19</f>
        <v>Lag 8</v>
      </c>
      <c r="I48" s="25"/>
      <c r="J48" s="41"/>
      <c r="K48" s="25" t="s">
        <v>23</v>
      </c>
      <c r="L48" s="41"/>
      <c r="M48" s="25"/>
      <c r="N48" s="41"/>
      <c r="O48" s="41"/>
      <c r="P48" s="25"/>
      <c r="Q48" s="41"/>
      <c r="R48" s="41"/>
      <c r="S48" s="25"/>
      <c r="T48" s="41"/>
      <c r="U48" s="41"/>
    </row>
    <row r="49" spans="1:36" x14ac:dyDescent="0.25">
      <c r="A49" s="25"/>
      <c r="B49" s="25"/>
      <c r="I49" s="25"/>
      <c r="J49" s="6"/>
      <c r="K49" s="25"/>
      <c r="L49" s="25"/>
      <c r="M49" s="25"/>
      <c r="N49" s="25"/>
      <c r="O49" s="25"/>
      <c r="P49" s="25"/>
      <c r="Q49" s="25"/>
      <c r="R49" s="25"/>
      <c r="S49" s="25"/>
      <c r="T49" s="25"/>
      <c r="U49" s="25"/>
    </row>
    <row r="50" spans="1:36" ht="13" thickBot="1" x14ac:dyDescent="0.3">
      <c r="A50" s="25"/>
      <c r="B50" s="25"/>
      <c r="I50" s="25"/>
      <c r="J50" s="6"/>
      <c r="K50" s="25"/>
      <c r="L50" s="25"/>
      <c r="M50" s="25"/>
      <c r="N50" s="25"/>
      <c r="O50" s="25"/>
      <c r="P50" s="25"/>
      <c r="Q50" s="25"/>
      <c r="R50" s="25"/>
      <c r="S50" s="25"/>
      <c r="T50" s="25"/>
      <c r="U50" s="25"/>
    </row>
    <row r="51" spans="1:36" ht="13" x14ac:dyDescent="0.3">
      <c r="A51" s="46" t="s">
        <v>2</v>
      </c>
      <c r="B51" s="46"/>
      <c r="C51" s="30" t="s">
        <v>69</v>
      </c>
      <c r="D51" s="30" t="s">
        <v>25</v>
      </c>
      <c r="E51" s="30" t="s">
        <v>26</v>
      </c>
      <c r="F51" s="31" t="s">
        <v>90</v>
      </c>
      <c r="G51" s="30" t="s">
        <v>27</v>
      </c>
      <c r="H51" s="55" t="s">
        <v>28</v>
      </c>
      <c r="I51" s="56"/>
      <c r="J51" s="57"/>
      <c r="K51" s="58"/>
      <c r="L51" s="59" t="s">
        <v>91</v>
      </c>
      <c r="M51" s="59"/>
      <c r="N51" s="59"/>
      <c r="O51" s="25"/>
      <c r="P51" s="25"/>
      <c r="Q51" s="1" t="s">
        <v>31</v>
      </c>
      <c r="R51" s="2"/>
      <c r="S51" s="2"/>
      <c r="T51" s="2"/>
      <c r="U51" s="2"/>
      <c r="V51" s="3"/>
    </row>
    <row r="52" spans="1:36" ht="13" x14ac:dyDescent="0.3">
      <c r="A52" s="46" t="str">
        <f>$F$17</f>
        <v>Lag 2</v>
      </c>
      <c r="B52" s="46"/>
      <c r="C52" s="32" t="str">
        <f>IF(OR($J$44&lt;&gt;0,$L$44&lt;&gt;0),IF($J$48&gt;$L$48,2,0)+IF($J$44&gt;$L$44,2,0)+IF(AND($J$44=$L$44,$J$44&gt;0),1,0)+IF(AND($J$48=$L$48,$J$48&gt;0),1,0),"")</f>
        <v/>
      </c>
      <c r="D52" s="33" t="str">
        <f>IF(OR($J$44&lt;&gt;0,$L$44&lt;&gt;0),$J$48+$J$44,"")</f>
        <v/>
      </c>
      <c r="E52" s="33" t="str">
        <f>IF(OR($J$44&lt;&gt;0,$L$44&lt;&gt;0),$L$48+$L$44,"")</f>
        <v/>
      </c>
      <c r="F52" s="31" t="str">
        <f>IF(OR($J$44&lt;&gt;0,$L$44&lt;&gt;0),IF($E$52&lt;&gt;0,$D$52/$E$52,"MAX"),"")</f>
        <v/>
      </c>
      <c r="G52" s="33" t="str">
        <f>IF(OR($J$44&lt;&gt;0,$L$44&lt;&gt;0),$N$44+$Q$44+$T$44+$N$48+$Q$48+$T$48,"")</f>
        <v/>
      </c>
      <c r="H52" s="47" t="str">
        <f>IF(OR($J$44&lt;&gt;0,$L$44&lt;&gt;0),$O$44+$R$44+$U$44+$O$48+$R$48+$U$48,"")</f>
        <v/>
      </c>
      <c r="I52" s="48"/>
      <c r="J52" s="48"/>
      <c r="K52" s="49"/>
      <c r="L52" s="50" t="str">
        <f>IF(OR($J$44&lt;&gt;0,$L$44&lt;&gt;0),IF($H$52&lt;&gt;0,$G$52/$H$52,"MAX"),"")</f>
        <v/>
      </c>
      <c r="M52" s="51"/>
      <c r="N52" s="52"/>
      <c r="O52" s="25"/>
      <c r="P52" s="25"/>
      <c r="Q52" s="4" t="s">
        <v>3</v>
      </c>
      <c r="R52" s="60" t="str">
        <f>IF(AND($AC$28="",$AC$29="",$AC$30=""),"",INDEX($AA$28:$AA$30,MATCH(1,$AE$28:$AE$30,0)))</f>
        <v/>
      </c>
      <c r="S52" s="60"/>
      <c r="T52" s="60"/>
      <c r="U52" s="60"/>
      <c r="V52" s="61"/>
    </row>
    <row r="53" spans="1:36" ht="13" x14ac:dyDescent="0.3">
      <c r="A53" s="46" t="str">
        <f>$F$18</f>
        <v>Lag 5</v>
      </c>
      <c r="B53" s="46"/>
      <c r="C53" s="32" t="str">
        <f>IF(OR($J$46&lt;&gt;0,$L$46&lt;&gt;0),IF($J$48&lt;$L$48,2,0)+IF($J$46&gt;$L$46,2,0)+IF(AND($J$46=$L$46,$J$46&gt;0),1,0)+IF(AND($J$48=$L$48,$J$48&gt;0),1,0),"")</f>
        <v/>
      </c>
      <c r="D53" s="33" t="str">
        <f>IF(OR($J$46&lt;&gt;0,$L$46&lt;&gt;0),$L$48+$J$46,"")</f>
        <v/>
      </c>
      <c r="E53" s="33" t="str">
        <f>IF(OR($J$46&lt;&gt;0,$L$46&lt;&gt;0),$J$48+$L$46,"")</f>
        <v/>
      </c>
      <c r="F53" s="31" t="str">
        <f>IF(OR($J$44&lt;&gt;0,$L$44&lt;&gt;0),IF($E$53&lt;&gt;0,$D$53/$E$53,"MAX"),"")</f>
        <v/>
      </c>
      <c r="G53" s="33" t="str">
        <f>IF(OR($J$46&lt;&gt;0,$L$46&lt;&gt;0),$N$46+$Q$46+$T$46+$O$48+$R$48+$U$48,"")</f>
        <v/>
      </c>
      <c r="H53" s="47" t="str">
        <f>IF(OR($J$46&lt;&gt;0,$L$46&lt;&gt;0),$O$46+$R$46+$U$46+$N$48+$Q$48+$T$48,"")</f>
        <v/>
      </c>
      <c r="I53" s="48"/>
      <c r="J53" s="48"/>
      <c r="K53" s="49"/>
      <c r="L53" s="50" t="str">
        <f>IF(OR($J$44&lt;&gt;0,$L$44&lt;&gt;0),IF($H$53&lt;&gt;0,$G$53/$H$53,"MAX"),"")</f>
        <v/>
      </c>
      <c r="M53" s="51"/>
      <c r="N53" s="52"/>
      <c r="O53" s="25"/>
      <c r="P53" s="25"/>
      <c r="Q53" s="4" t="s">
        <v>4</v>
      </c>
      <c r="R53" s="60" t="str">
        <f>IF(AND($AC$28="",$AC$29="",$AC$30=""),"",INDEX($AA$28:$AA$30,MATCH(2,$AE$28:$AE$30,0)))</f>
        <v/>
      </c>
      <c r="S53" s="60"/>
      <c r="T53" s="60"/>
      <c r="U53" s="60"/>
      <c r="V53" s="61"/>
    </row>
    <row r="54" spans="1:36" ht="13.5" thickBot="1" x14ac:dyDescent="0.35">
      <c r="A54" s="46" t="str">
        <f>$F$19</f>
        <v>Lag 8</v>
      </c>
      <c r="B54" s="46"/>
      <c r="C54" s="32" t="str">
        <f>IF(OR($J$44&lt;&gt;0,$L$44&lt;&gt;0),IF($J$44&lt;$L$44,2,0)+IF($J$46&lt;$L$46,2,0)+IF(AND($J$46=$L$46,$J$46&gt;0),1,0)+IF(AND($J$44=$L$44,$J$44&gt;0),1,0),"")</f>
        <v/>
      </c>
      <c r="D54" s="33" t="str">
        <f>IF(OR($J$44&lt;&gt;0,$L$44&lt;&gt;0),$L$46+$L$44,"")</f>
        <v/>
      </c>
      <c r="E54" s="33" t="str">
        <f>IF(OR($J$44&lt;&gt;0,$L$44&lt;&gt;0),$J$46+$J$44,"")</f>
        <v/>
      </c>
      <c r="F54" s="31" t="str">
        <f>IF(OR($J$44&lt;&gt;0,$L$44&lt;&gt;0),IF($E$54&lt;&gt;0,$D$54/$E$54,"MAX"),"")</f>
        <v/>
      </c>
      <c r="G54" s="33" t="str">
        <f>IF(OR($J$44&lt;&gt;0,$L$44&lt;&gt;0),$O$44+$R$44+$U$44+$O$46+$R$46+$U$46,"")</f>
        <v/>
      </c>
      <c r="H54" s="47" t="str">
        <f>IF(OR($J$44&lt;&gt;0,$L$44&lt;&gt;0),$N$44+$Q$44+$T$44+$N$46+$Q$46+$T$46,"")</f>
        <v/>
      </c>
      <c r="I54" s="48"/>
      <c r="J54" s="48"/>
      <c r="K54" s="49"/>
      <c r="L54" s="50" t="str">
        <f>IF(OR($J$44&lt;&gt;0,$L$44&lt;&gt;0),IF($H$54&lt;&gt;0,$G$54/$H$54,"MAX"),"")</f>
        <v/>
      </c>
      <c r="M54" s="51"/>
      <c r="N54" s="52"/>
      <c r="O54" s="25"/>
      <c r="P54" s="25"/>
      <c r="Q54" s="5" t="s">
        <v>30</v>
      </c>
      <c r="R54" s="53" t="str">
        <f>IF(AND($AC$28="",$AC$29="",$AC$30=""),"",INDEX($AA$28:$AA$30,MATCH(3,$AE$28:$AE$30,0)))</f>
        <v/>
      </c>
      <c r="S54" s="53"/>
      <c r="T54" s="53"/>
      <c r="U54" s="53"/>
      <c r="V54" s="54"/>
    </row>
    <row r="55" spans="1:36" x14ac:dyDescent="0.25">
      <c r="B55" s="25"/>
      <c r="J55" s="6"/>
    </row>
    <row r="56" spans="1:36" ht="17.899999999999999" customHeight="1" x14ac:dyDescent="0.4">
      <c r="B56" s="19" t="s">
        <v>45</v>
      </c>
      <c r="C56" s="17"/>
      <c r="D56" s="17"/>
      <c r="J56" s="6"/>
    </row>
    <row r="57" spans="1:36" x14ac:dyDescent="0.25">
      <c r="J57" s="6"/>
    </row>
    <row r="58" spans="1:36" s="17" customFormat="1" ht="13" x14ac:dyDescent="0.3">
      <c r="A58" s="24" t="s">
        <v>14</v>
      </c>
      <c r="B58" s="24" t="s">
        <v>15</v>
      </c>
      <c r="C58" s="10" t="s">
        <v>16</v>
      </c>
      <c r="E58" s="10" t="s">
        <v>17</v>
      </c>
      <c r="G58" s="10" t="s">
        <v>18</v>
      </c>
      <c r="H58" s="10"/>
      <c r="I58" s="25"/>
      <c r="J58" s="24"/>
      <c r="K58" s="24"/>
      <c r="L58" s="24"/>
      <c r="M58" s="25"/>
      <c r="N58" s="25"/>
      <c r="O58" s="25"/>
      <c r="P58" s="26" t="s">
        <v>2</v>
      </c>
      <c r="Q58" s="25"/>
      <c r="R58" s="25"/>
      <c r="S58" s="25"/>
      <c r="T58" s="25"/>
      <c r="U58" s="25"/>
    </row>
    <row r="59" spans="1:36" ht="13" x14ac:dyDescent="0.3">
      <c r="A59" s="28"/>
      <c r="B59" s="28"/>
      <c r="C59" s="28"/>
      <c r="D59" s="28"/>
      <c r="E59" s="28"/>
      <c r="F59" s="28"/>
      <c r="G59" s="28"/>
      <c r="H59" s="28"/>
      <c r="I59" s="29"/>
      <c r="J59" s="29" t="s">
        <v>19</v>
      </c>
      <c r="K59" s="29"/>
      <c r="L59" s="29"/>
      <c r="M59" s="29"/>
      <c r="N59" s="29" t="s">
        <v>20</v>
      </c>
      <c r="O59" s="29"/>
      <c r="P59" s="29"/>
      <c r="Q59" s="29" t="s">
        <v>21</v>
      </c>
      <c r="R59" s="29"/>
      <c r="S59" s="29"/>
      <c r="T59" s="29" t="s">
        <v>22</v>
      </c>
      <c r="U59" s="29"/>
    </row>
    <row r="60" spans="1:36" x14ac:dyDescent="0.25">
      <c r="A60" s="25">
        <v>1</v>
      </c>
      <c r="B60" s="25">
        <v>3</v>
      </c>
      <c r="C60" s="6" t="str">
        <f>$L$17</f>
        <v>Lag 3</v>
      </c>
      <c r="E60" s="6" t="str">
        <f>$L$19</f>
        <v>Lag 9</v>
      </c>
      <c r="G60" s="6" t="str">
        <f>$L$18</f>
        <v>Lag 4</v>
      </c>
      <c r="I60" s="25"/>
      <c r="J60" s="41"/>
      <c r="K60" s="25" t="s">
        <v>23</v>
      </c>
      <c r="L60" s="41"/>
      <c r="M60" s="25"/>
      <c r="N60" s="41"/>
      <c r="O60" s="41"/>
      <c r="P60" s="25"/>
      <c r="Q60" s="41"/>
      <c r="R60" s="41"/>
      <c r="S60" s="25"/>
      <c r="T60" s="41"/>
      <c r="U60" s="41"/>
    </row>
    <row r="61" spans="1:36" x14ac:dyDescent="0.25">
      <c r="A61" s="25"/>
      <c r="B61" s="25"/>
      <c r="I61" s="25"/>
      <c r="J61" s="6"/>
      <c r="K61" s="25"/>
      <c r="L61" s="25"/>
      <c r="M61" s="25"/>
      <c r="N61" s="25"/>
      <c r="O61" s="25"/>
      <c r="P61" s="25"/>
      <c r="Q61" s="25"/>
      <c r="R61" s="25"/>
      <c r="S61" s="25"/>
      <c r="T61" s="25"/>
      <c r="U61" s="25"/>
    </row>
    <row r="62" spans="1:36" x14ac:dyDescent="0.25">
      <c r="A62" s="25">
        <v>2</v>
      </c>
      <c r="B62" s="25">
        <v>3</v>
      </c>
      <c r="C62" s="6" t="str">
        <f>$L$18</f>
        <v>Lag 4</v>
      </c>
      <c r="E62" s="6" t="str">
        <f>$L$19</f>
        <v>Lag 9</v>
      </c>
      <c r="G62" s="6" t="str">
        <f>$L$17</f>
        <v>Lag 3</v>
      </c>
      <c r="I62" s="25"/>
      <c r="J62" s="41"/>
      <c r="K62" s="25" t="s">
        <v>23</v>
      </c>
      <c r="L62" s="41"/>
      <c r="M62" s="25"/>
      <c r="N62" s="41"/>
      <c r="O62" s="41"/>
      <c r="P62" s="25"/>
      <c r="Q62" s="41"/>
      <c r="R62" s="41"/>
      <c r="S62" s="25"/>
      <c r="T62" s="41"/>
      <c r="U62" s="41"/>
    </row>
    <row r="63" spans="1:36" x14ac:dyDescent="0.25">
      <c r="A63" s="25"/>
      <c r="B63" s="25"/>
      <c r="I63" s="25"/>
      <c r="J63" s="6"/>
      <c r="K63" s="25"/>
      <c r="L63" s="25"/>
      <c r="M63" s="25"/>
      <c r="N63" s="25"/>
      <c r="O63" s="25"/>
      <c r="P63" s="25"/>
      <c r="Q63" s="25"/>
      <c r="R63" s="25"/>
      <c r="S63" s="25"/>
      <c r="T63" s="25"/>
      <c r="U63" s="25"/>
      <c r="AJ63" s="34"/>
    </row>
    <row r="64" spans="1:36" x14ac:dyDescent="0.25">
      <c r="A64" s="25">
        <v>3</v>
      </c>
      <c r="B64" s="25">
        <v>3</v>
      </c>
      <c r="C64" s="6" t="str">
        <f>$L$17</f>
        <v>Lag 3</v>
      </c>
      <c r="E64" s="6" t="str">
        <f>$L$18</f>
        <v>Lag 4</v>
      </c>
      <c r="G64" s="6" t="str">
        <f>$L$19</f>
        <v>Lag 9</v>
      </c>
      <c r="I64" s="25"/>
      <c r="J64" s="41"/>
      <c r="K64" s="25" t="s">
        <v>23</v>
      </c>
      <c r="L64" s="41"/>
      <c r="M64" s="25"/>
      <c r="N64" s="41"/>
      <c r="O64" s="41"/>
      <c r="P64" s="25"/>
      <c r="Q64" s="41"/>
      <c r="R64" s="41"/>
      <c r="S64" s="25"/>
      <c r="T64" s="41"/>
      <c r="U64" s="41"/>
    </row>
    <row r="65" spans="1:22" x14ac:dyDescent="0.25">
      <c r="A65" s="25"/>
      <c r="B65" s="25"/>
      <c r="I65" s="25"/>
      <c r="J65" s="6"/>
      <c r="K65" s="25"/>
      <c r="L65" s="25"/>
      <c r="M65" s="25"/>
      <c r="N65" s="25"/>
      <c r="O65" s="25"/>
      <c r="P65" s="25"/>
      <c r="Q65" s="25"/>
      <c r="R65" s="25"/>
      <c r="S65" s="25"/>
      <c r="T65" s="25"/>
      <c r="U65" s="25"/>
    </row>
    <row r="66" spans="1:22" ht="13" thickBot="1" x14ac:dyDescent="0.3">
      <c r="A66" s="25"/>
      <c r="B66" s="25"/>
      <c r="I66" s="25"/>
      <c r="J66" s="6"/>
      <c r="K66" s="25"/>
      <c r="L66" s="25"/>
      <c r="M66" s="25"/>
      <c r="N66" s="25"/>
      <c r="O66" s="25"/>
      <c r="P66" s="25"/>
      <c r="Q66" s="25"/>
      <c r="R66" s="25"/>
      <c r="S66" s="25"/>
      <c r="T66" s="25"/>
      <c r="U66" s="25"/>
    </row>
    <row r="67" spans="1:22" ht="13" x14ac:dyDescent="0.3">
      <c r="A67" s="46" t="s">
        <v>2</v>
      </c>
      <c r="B67" s="46"/>
      <c r="C67" s="30" t="s">
        <v>69</v>
      </c>
      <c r="D67" s="30" t="s">
        <v>25</v>
      </c>
      <c r="E67" s="30" t="s">
        <v>26</v>
      </c>
      <c r="F67" s="31" t="s">
        <v>90</v>
      </c>
      <c r="G67" s="30" t="s">
        <v>27</v>
      </c>
      <c r="H67" s="55" t="s">
        <v>28</v>
      </c>
      <c r="I67" s="56"/>
      <c r="J67" s="57"/>
      <c r="K67" s="58"/>
      <c r="L67" s="59" t="s">
        <v>91</v>
      </c>
      <c r="M67" s="59"/>
      <c r="N67" s="59"/>
      <c r="O67" s="25"/>
      <c r="P67" s="25"/>
      <c r="Q67" s="1" t="s">
        <v>46</v>
      </c>
      <c r="R67" s="2"/>
      <c r="S67" s="2"/>
      <c r="T67" s="2"/>
      <c r="U67" s="2"/>
      <c r="V67" s="3"/>
    </row>
    <row r="68" spans="1:22" ht="13" x14ac:dyDescent="0.3">
      <c r="A68" s="46" t="str">
        <f>$L$17</f>
        <v>Lag 3</v>
      </c>
      <c r="B68" s="46"/>
      <c r="C68" s="32" t="str">
        <f>IF(OR($J$60&lt;&gt;0,$L$60&lt;&gt;0),IF($J$64&gt;$L$64,2,0)+IF($J$60&gt;$L$60,2,0)+IF(AND($J$60=$L$60,$J$60&gt;0),1,0)+IF(AND($J$64=$L$64,$J$64&gt;0),1,0),"")</f>
        <v/>
      </c>
      <c r="D68" s="33" t="str">
        <f>IF(OR($J$60&lt;&gt;0,$L$60&lt;&gt;0),$J$64+$J$60,"")</f>
        <v/>
      </c>
      <c r="E68" s="33" t="str">
        <f>IF(OR($J$60&lt;&gt;0,$L$60&lt;&gt;0),$L$64+$L$60,"")</f>
        <v/>
      </c>
      <c r="F68" s="31" t="str">
        <f>IF(OR($J$60&lt;&gt;0,$L$60&lt;&gt;0),IF($E$68&lt;&gt;0,$D$68/$E$68,"MAX"),"")</f>
        <v/>
      </c>
      <c r="G68" s="33" t="str">
        <f>IF(OR($J$60&lt;&gt;0,$L$60&lt;&gt;0),$N$60+$Q$60+$T$60+$N$64+$Q$64+$T$64,"")</f>
        <v/>
      </c>
      <c r="H68" s="47" t="str">
        <f>IF(OR($J$60&lt;&gt;0,$L$60&lt;&gt;0),$O$60+$R$60+$U$60+$O$64+$R$64+$U$64,"")</f>
        <v/>
      </c>
      <c r="I68" s="48"/>
      <c r="J68" s="48"/>
      <c r="K68" s="49"/>
      <c r="L68" s="50" t="str">
        <f>IF(OR($J$60&lt;&gt;0,$L$60&lt;&gt;0),IF($H$68&lt;&gt;0,$G$68/$H$68,"MAX"),"")</f>
        <v/>
      </c>
      <c r="M68" s="51"/>
      <c r="N68" s="52"/>
      <c r="O68" s="25"/>
      <c r="P68" s="25"/>
      <c r="Q68" s="4" t="s">
        <v>3</v>
      </c>
      <c r="R68" s="60" t="str">
        <f>IF(AND($AC$31="",$AC$32="",$AC$33=""),"",INDEX($AA$31:$AA$33,MATCH(1,$AE$31:$AE$33,0)))</f>
        <v/>
      </c>
      <c r="S68" s="60"/>
      <c r="T68" s="60"/>
      <c r="U68" s="60"/>
      <c r="V68" s="61"/>
    </row>
    <row r="69" spans="1:22" ht="13" x14ac:dyDescent="0.3">
      <c r="A69" s="46" t="str">
        <f>$L$18</f>
        <v>Lag 4</v>
      </c>
      <c r="B69" s="46"/>
      <c r="C69" s="32" t="str">
        <f>IF(OR($J$62&lt;&gt;0,$L$62&lt;&gt;0),IF($J$64&lt;$L$64,2,0)+IF($J$62&gt;$L$62,2,0)+IF(AND($J$62=$L$62,$J$62&gt;0),1,0)+IF(AND($J$64=$L$64,$J$64&gt;0),1,0),"")</f>
        <v/>
      </c>
      <c r="D69" s="33" t="str">
        <f>IF(OR($J$62&lt;&gt;0,$L$62&lt;&gt;0),$L$64+$J$62,"")</f>
        <v/>
      </c>
      <c r="E69" s="33" t="str">
        <f>IF(OR($J$62&lt;&gt;0,$L$62&lt;&gt;0),$J$64+$L$62,"")</f>
        <v/>
      </c>
      <c r="F69" s="31" t="str">
        <f>IF(OR($J$60&lt;&gt;0,$L$60&lt;&gt;0),IF($E$69&lt;&gt;0,$D$69/$E$69,"MAX"),"")</f>
        <v/>
      </c>
      <c r="G69" s="33" t="str">
        <f>IF(OR($J$62&lt;&gt;0,$L$62&lt;&gt;0),$N$62+$Q$62+$T$62+$O$64+$R$64+$U$64,"")</f>
        <v/>
      </c>
      <c r="H69" s="47" t="str">
        <f>IF(OR($J$62&lt;&gt;0,$L$62&lt;&gt;0),$O$62+$R$62+$U$62+$N$64+$Q$64+$T$64,"")</f>
        <v/>
      </c>
      <c r="I69" s="48"/>
      <c r="J69" s="48"/>
      <c r="K69" s="49"/>
      <c r="L69" s="50" t="str">
        <f>IF(OR($J$60&lt;&gt;0,$L$60&lt;&gt;0),IF($H$69&lt;&gt;0,$G$69/$H$69,"MAX"),"")</f>
        <v/>
      </c>
      <c r="M69" s="51"/>
      <c r="N69" s="52"/>
      <c r="O69" s="25"/>
      <c r="P69" s="25"/>
      <c r="Q69" s="4" t="s">
        <v>4</v>
      </c>
      <c r="R69" s="60" t="str">
        <f>IF(AND($AC$31="",$AC$32="",$AC$33=""),"",INDEX($AA$31:$AA$33,MATCH(2,$AE$31:$AE$33,0)))</f>
        <v/>
      </c>
      <c r="S69" s="60"/>
      <c r="T69" s="60"/>
      <c r="U69" s="60"/>
      <c r="V69" s="61"/>
    </row>
    <row r="70" spans="1:22" ht="13.5" thickBot="1" x14ac:dyDescent="0.35">
      <c r="A70" s="46" t="str">
        <f>$L$19</f>
        <v>Lag 9</v>
      </c>
      <c r="B70" s="46"/>
      <c r="C70" s="32" t="str">
        <f>IF(OR($J$60&lt;&gt;0,$L$60&lt;&gt;0),IF($J$60&lt;$L$60,2,0)+IF($J$62&lt;$L$62,2,0)+IF(AND($J$62=$L$62,$J$62&gt;0),1,0)+IF(AND($J$60=$L$60,$J$60&gt;0),1,0),"")</f>
        <v/>
      </c>
      <c r="D70" s="33" t="str">
        <f>IF(OR($J$60&lt;&gt;0,$L$60&lt;&gt;0),$L$62+$L$60,"")</f>
        <v/>
      </c>
      <c r="E70" s="33" t="str">
        <f>IF(OR($J$60&lt;&gt;0,$L$60&lt;&gt;0),$J$62+$J$60,"")</f>
        <v/>
      </c>
      <c r="F70" s="31" t="str">
        <f>IF(OR($J$60&lt;&gt;0,$L$60&lt;&gt;0),IF($E$70&lt;&gt;0,$D$70/$E$70,"MAX"),"")</f>
        <v/>
      </c>
      <c r="G70" s="33" t="str">
        <f>IF(OR($J$60&lt;&gt;0,$L$60&lt;&gt;0),$O$60+$R$60+$U$60+$O$62+$R$62+$U$62,"")</f>
        <v/>
      </c>
      <c r="H70" s="47" t="str">
        <f>IF(OR($J$60&lt;&gt;0,$L$60&lt;&gt;0),$N$60+$Q$60+$T$60+$N$62+$Q$62+$T$62,"")</f>
        <v/>
      </c>
      <c r="I70" s="48"/>
      <c r="J70" s="48"/>
      <c r="K70" s="49"/>
      <c r="L70" s="50" t="str">
        <f>IF(OR($J$60&lt;&gt;0,$L$60&lt;&gt;0),IF($H$70&lt;&gt;0,$G$70/$H$70,"MAX"),"")</f>
        <v/>
      </c>
      <c r="M70" s="51"/>
      <c r="N70" s="52"/>
      <c r="O70" s="25"/>
      <c r="P70" s="25"/>
      <c r="Q70" s="5" t="s">
        <v>30</v>
      </c>
      <c r="R70" s="53" t="str">
        <f>IF(AND($AC$31="",$AC$32="",$AC$33=""),"",INDEX($AA$31:$AA$33,MATCH(3,$AE$31:$AE$33,0)))</f>
        <v/>
      </c>
      <c r="S70" s="53"/>
      <c r="T70" s="53"/>
      <c r="U70" s="53"/>
      <c r="V70" s="54"/>
    </row>
    <row r="71" spans="1:22" x14ac:dyDescent="0.25">
      <c r="B71" s="25"/>
      <c r="J71" s="6"/>
    </row>
    <row r="72" spans="1:22" ht="12" customHeight="1" x14ac:dyDescent="0.35">
      <c r="A72" s="17"/>
      <c r="D72" s="11"/>
      <c r="J72" s="6"/>
    </row>
    <row r="73" spans="1:22" ht="17.149999999999999" customHeight="1" x14ac:dyDescent="0.4">
      <c r="D73" s="18" t="s">
        <v>79</v>
      </c>
      <c r="J73" s="6"/>
    </row>
    <row r="74" spans="1:22" ht="12" customHeight="1" x14ac:dyDescent="0.35">
      <c r="A74" s="17"/>
      <c r="D74" s="11"/>
      <c r="J74" s="6"/>
    </row>
    <row r="75" spans="1:22" ht="13" x14ac:dyDescent="0.3">
      <c r="A75" s="24" t="s">
        <v>32</v>
      </c>
      <c r="B75" s="24" t="s">
        <v>15</v>
      </c>
      <c r="C75" s="10" t="s">
        <v>16</v>
      </c>
      <c r="D75" s="17"/>
      <c r="E75" s="10" t="s">
        <v>17</v>
      </c>
      <c r="F75" s="17"/>
      <c r="G75" s="10" t="s">
        <v>18</v>
      </c>
      <c r="H75" s="10"/>
      <c r="I75" s="25"/>
      <c r="J75" s="24"/>
      <c r="K75" s="24"/>
      <c r="L75" s="24"/>
      <c r="M75" s="25"/>
      <c r="N75" s="25"/>
      <c r="O75" s="25"/>
      <c r="P75" s="26" t="s">
        <v>2</v>
      </c>
      <c r="Q75" s="25"/>
      <c r="R75" s="25"/>
      <c r="S75" s="25"/>
      <c r="T75" s="25"/>
      <c r="U75" s="25"/>
    </row>
    <row r="76" spans="1:22" ht="13" x14ac:dyDescent="0.3">
      <c r="B76" s="25"/>
      <c r="I76" s="29"/>
      <c r="J76" s="29" t="s">
        <v>19</v>
      </c>
      <c r="K76" s="29"/>
      <c r="L76" s="29"/>
      <c r="M76" s="29"/>
      <c r="N76" s="29" t="s">
        <v>20</v>
      </c>
      <c r="O76" s="29"/>
      <c r="P76" s="29"/>
      <c r="Q76" s="29" t="s">
        <v>21</v>
      </c>
      <c r="R76" s="29"/>
      <c r="S76" s="29"/>
      <c r="T76" s="29" t="s">
        <v>22</v>
      </c>
      <c r="U76" s="29"/>
    </row>
    <row r="77" spans="1:22" x14ac:dyDescent="0.25">
      <c r="A77" s="25" t="s">
        <v>47</v>
      </c>
      <c r="B77" s="25">
        <v>1</v>
      </c>
      <c r="C77" s="35" t="str">
        <f>IF(AND($AC$25="",$AC$26="",$AC$27=""),"",INDEX($AA$25:$AA$33,MATCH(3,$AH$25:$AH$33,0)))</f>
        <v/>
      </c>
      <c r="D77" s="35"/>
      <c r="E77" s="35" t="str">
        <f>IF(AND($AC$25="",$AC$26="",$AC$27=""),"",INDEX($AA$25:$AA$33,MATCH(6,$AH$25:$AH$33,0)))</f>
        <v/>
      </c>
      <c r="G77" s="35" t="str">
        <f>IF(AND($AC$25="",$AC$26="",$AC$27=""),"",INDEX($AA$25:$AA$33,MATCH(1,$AH$25:$AH$33,0)))</f>
        <v/>
      </c>
      <c r="H77" s="35"/>
      <c r="I77" s="25"/>
      <c r="J77" s="41"/>
      <c r="K77" s="25" t="s">
        <v>23</v>
      </c>
      <c r="L77" s="41"/>
      <c r="M77" s="25"/>
      <c r="N77" s="41"/>
      <c r="O77" s="41"/>
      <c r="P77" s="25"/>
      <c r="Q77" s="41"/>
      <c r="R77" s="41"/>
      <c r="S77" s="25"/>
      <c r="T77" s="41"/>
      <c r="U77" s="41"/>
    </row>
    <row r="78" spans="1:22" x14ac:dyDescent="0.25">
      <c r="A78" s="25" t="s">
        <v>48</v>
      </c>
      <c r="B78" s="25"/>
      <c r="C78" s="35" t="s">
        <v>62</v>
      </c>
      <c r="D78" s="35"/>
      <c r="E78" s="35" t="s">
        <v>61</v>
      </c>
      <c r="G78" s="35" t="s">
        <v>59</v>
      </c>
      <c r="H78" s="35"/>
      <c r="I78" s="25"/>
      <c r="J78" s="6"/>
      <c r="M78" s="25"/>
      <c r="N78" s="25"/>
      <c r="O78" s="25"/>
      <c r="P78" s="25"/>
      <c r="Q78" s="25"/>
      <c r="R78" s="25"/>
      <c r="S78" s="25"/>
      <c r="T78" s="25"/>
      <c r="U78" s="25"/>
    </row>
    <row r="79" spans="1:22" x14ac:dyDescent="0.25">
      <c r="A79" s="25"/>
      <c r="B79" s="25"/>
      <c r="C79" s="35"/>
      <c r="D79" s="35"/>
      <c r="E79" s="35"/>
      <c r="F79" s="35"/>
      <c r="G79" s="35"/>
      <c r="H79" s="35"/>
      <c r="I79" s="25"/>
      <c r="J79" s="6"/>
      <c r="M79" s="25"/>
      <c r="N79" s="25"/>
      <c r="O79" s="25"/>
      <c r="P79" s="25"/>
      <c r="Q79" s="25"/>
      <c r="R79" s="25"/>
      <c r="S79" s="25"/>
      <c r="T79" s="25"/>
      <c r="U79" s="25"/>
    </row>
    <row r="80" spans="1:22" x14ac:dyDescent="0.25">
      <c r="A80" s="25" t="s">
        <v>49</v>
      </c>
      <c r="B80" s="25">
        <v>2</v>
      </c>
      <c r="C80" s="35" t="str">
        <f>IF(AND($AC$25="",$AC$26="",$AC$27=""),"",INDEX($AA$25:$AA$33,MATCH(4,$AH$25:$AH$33,0)))</f>
        <v/>
      </c>
      <c r="D80" s="35"/>
      <c r="E80" s="35" t="str">
        <f>IF(AND($AC$25="",$AC$26="",$AC$27=""),"",INDEX($AA$25:$AA$33,MATCH(5,$AH$25:$AH$33,0)))</f>
        <v/>
      </c>
      <c r="F80" s="35"/>
      <c r="G80" s="35" t="str">
        <f>IF(AND($AC$25="",$AC$26="",$AC$27=""),"",INDEX($AA$25:$AA$33,MATCH(2,$AH$25:$AH$33,0)))</f>
        <v/>
      </c>
      <c r="H80" s="35"/>
      <c r="I80" s="25"/>
      <c r="J80" s="41"/>
      <c r="K80" s="25" t="s">
        <v>23</v>
      </c>
      <c r="L80" s="41"/>
      <c r="M80" s="25"/>
      <c r="N80" s="41"/>
      <c r="O80" s="41"/>
      <c r="P80" s="25"/>
      <c r="Q80" s="41"/>
      <c r="R80" s="41"/>
      <c r="S80" s="25"/>
      <c r="T80" s="41"/>
      <c r="U80" s="41"/>
    </row>
    <row r="81" spans="1:21" x14ac:dyDescent="0.25">
      <c r="A81" s="25" t="s">
        <v>48</v>
      </c>
      <c r="B81" s="25"/>
      <c r="C81" s="35" t="s">
        <v>63</v>
      </c>
      <c r="D81" s="35"/>
      <c r="E81" s="35" t="s">
        <v>64</v>
      </c>
      <c r="F81" s="35"/>
      <c r="G81" s="35" t="s">
        <v>60</v>
      </c>
      <c r="H81" s="35"/>
      <c r="I81" s="25"/>
      <c r="J81" s="6"/>
      <c r="M81" s="25"/>
      <c r="N81" s="25"/>
      <c r="O81" s="25"/>
      <c r="P81" s="25"/>
      <c r="Q81" s="25"/>
      <c r="R81" s="25"/>
      <c r="S81" s="25"/>
      <c r="T81" s="25"/>
      <c r="U81" s="25"/>
    </row>
    <row r="82" spans="1:21" x14ac:dyDescent="0.25">
      <c r="A82" s="25"/>
      <c r="B82" s="25"/>
      <c r="C82" s="35"/>
      <c r="D82" s="35"/>
      <c r="E82" s="35"/>
      <c r="F82" s="35"/>
      <c r="G82" s="35"/>
      <c r="H82" s="35"/>
      <c r="I82" s="25"/>
      <c r="J82" s="6"/>
      <c r="M82" s="25"/>
      <c r="N82" s="25"/>
      <c r="O82" s="25"/>
      <c r="P82" s="25"/>
      <c r="Q82" s="25"/>
      <c r="R82" s="25"/>
      <c r="S82" s="25"/>
      <c r="T82" s="25"/>
      <c r="U82" s="25"/>
    </row>
    <row r="83" spans="1:21" x14ac:dyDescent="0.25">
      <c r="A83" s="25" t="s">
        <v>50</v>
      </c>
      <c r="B83" s="25">
        <v>3</v>
      </c>
      <c r="C83" s="35" t="str">
        <f>$R$38</f>
        <v/>
      </c>
      <c r="D83" s="35"/>
      <c r="E83" s="35" t="str">
        <f>$R$54</f>
        <v/>
      </c>
      <c r="F83" s="35"/>
      <c r="G83" s="35" t="str">
        <f>$R$70</f>
        <v/>
      </c>
      <c r="H83" s="35"/>
      <c r="I83" s="25"/>
      <c r="J83" s="41"/>
      <c r="K83" s="25" t="s">
        <v>23</v>
      </c>
      <c r="L83" s="41"/>
      <c r="M83" s="25"/>
      <c r="N83" s="41"/>
      <c r="O83" s="41"/>
      <c r="P83" s="25"/>
      <c r="Q83" s="41"/>
      <c r="R83" s="41"/>
      <c r="S83" s="25"/>
      <c r="T83" s="41"/>
      <c r="U83" s="41"/>
    </row>
    <row r="84" spans="1:21" x14ac:dyDescent="0.25">
      <c r="A84" s="25" t="s">
        <v>48</v>
      </c>
      <c r="B84" s="25"/>
      <c r="C84" s="35" t="s">
        <v>36</v>
      </c>
      <c r="D84" s="35"/>
      <c r="E84" s="35" t="s">
        <v>37</v>
      </c>
      <c r="F84" s="35"/>
      <c r="G84" s="35" t="s">
        <v>51</v>
      </c>
      <c r="H84" s="35"/>
      <c r="I84" s="25"/>
      <c r="J84" s="6"/>
      <c r="M84" s="25"/>
      <c r="N84" s="25"/>
      <c r="O84" s="25"/>
      <c r="P84" s="25"/>
      <c r="Q84" s="25"/>
      <c r="R84" s="25"/>
      <c r="S84" s="25"/>
      <c r="T84" s="25"/>
      <c r="U84" s="25"/>
    </row>
    <row r="85" spans="1:21" x14ac:dyDescent="0.25">
      <c r="A85" s="25"/>
      <c r="B85" s="25"/>
      <c r="C85" s="35"/>
      <c r="D85" s="35"/>
      <c r="E85" s="35"/>
      <c r="F85" s="35"/>
      <c r="G85" s="35"/>
      <c r="H85" s="35"/>
      <c r="I85" s="25"/>
      <c r="J85" s="6"/>
      <c r="M85" s="25"/>
      <c r="N85" s="25"/>
      <c r="O85" s="25"/>
      <c r="P85" s="25"/>
      <c r="Q85" s="25"/>
      <c r="R85" s="25"/>
      <c r="S85" s="25"/>
      <c r="T85" s="25"/>
      <c r="U85" s="25"/>
    </row>
    <row r="86" spans="1:21" x14ac:dyDescent="0.25">
      <c r="A86" s="25" t="s">
        <v>33</v>
      </c>
      <c r="B86" s="25">
        <v>1</v>
      </c>
      <c r="C86" s="35" t="str">
        <f>IF(AND($AC$25="",$AC$26="",$AC$27=""),"",INDEX($AA$25:$AA$33,MATCH(1,$AH$25:$AH$33,0)))</f>
        <v/>
      </c>
      <c r="D86" s="35"/>
      <c r="E86" s="35" t="str">
        <f>IF(J80&gt;L80,C80,IF(J80&lt;L80,E80,""))</f>
        <v/>
      </c>
      <c r="F86" s="35"/>
      <c r="G86" s="35" t="str">
        <f>IF(J80&gt;L80,E80,IF(J80&lt;L80,C80,""))</f>
        <v/>
      </c>
      <c r="H86" s="35"/>
      <c r="I86" s="25"/>
      <c r="J86" s="41"/>
      <c r="K86" s="25" t="s">
        <v>23</v>
      </c>
      <c r="L86" s="41"/>
      <c r="M86" s="25"/>
      <c r="N86" s="41"/>
      <c r="O86" s="41"/>
      <c r="P86" s="25"/>
      <c r="Q86" s="41"/>
      <c r="R86" s="41"/>
      <c r="S86" s="25"/>
      <c r="T86" s="41"/>
      <c r="U86" s="41"/>
    </row>
    <row r="87" spans="1:21" x14ac:dyDescent="0.25">
      <c r="A87" s="25" t="s">
        <v>52</v>
      </c>
      <c r="B87" s="25"/>
      <c r="C87" s="35" t="s">
        <v>59</v>
      </c>
      <c r="D87" s="35"/>
      <c r="E87" s="35" t="s">
        <v>55</v>
      </c>
      <c r="F87" s="35"/>
      <c r="G87" s="35" t="s">
        <v>56</v>
      </c>
      <c r="H87" s="35"/>
      <c r="I87" s="25"/>
      <c r="J87" s="6"/>
      <c r="M87" s="25"/>
      <c r="N87" s="25"/>
      <c r="O87" s="25"/>
      <c r="P87" s="25"/>
      <c r="Q87" s="25"/>
      <c r="R87" s="25"/>
      <c r="S87" s="25"/>
      <c r="T87" s="25"/>
      <c r="U87" s="25"/>
    </row>
    <row r="88" spans="1:21" x14ac:dyDescent="0.25">
      <c r="A88" s="25"/>
      <c r="B88" s="25"/>
      <c r="C88" s="35"/>
      <c r="D88" s="35"/>
      <c r="E88" s="35"/>
      <c r="F88" s="35"/>
      <c r="G88" s="35"/>
      <c r="H88" s="35"/>
      <c r="I88" s="25"/>
      <c r="J88" s="6"/>
      <c r="M88" s="25"/>
      <c r="N88" s="25"/>
      <c r="O88" s="25"/>
      <c r="P88" s="25"/>
      <c r="Q88" s="25"/>
      <c r="R88" s="25"/>
      <c r="S88" s="25"/>
      <c r="T88" s="25"/>
      <c r="U88" s="25"/>
    </row>
    <row r="89" spans="1:21" x14ac:dyDescent="0.25">
      <c r="A89" s="25" t="s">
        <v>75</v>
      </c>
      <c r="B89" s="25">
        <v>2</v>
      </c>
      <c r="C89" s="35" t="str">
        <f>IF(AND($AC$25="",$AC$26="",$AC$27=""),"",INDEX($AA$25:$AA$33,MATCH(2,$AH$25:$AH$33,0)))</f>
        <v/>
      </c>
      <c r="D89" s="35"/>
      <c r="E89" s="35" t="str">
        <f>IF(J77&lt;L77,E77,IF(J77&gt;L77,C77,""))</f>
        <v/>
      </c>
      <c r="F89" s="35"/>
      <c r="G89" s="35" t="str">
        <f>IF(J77&lt;L77,C77,IF(J77&gt;L77,E77,""))</f>
        <v/>
      </c>
      <c r="H89" s="35"/>
      <c r="I89" s="25"/>
      <c r="J89" s="41"/>
      <c r="K89" s="25" t="s">
        <v>23</v>
      </c>
      <c r="L89" s="41"/>
      <c r="M89" s="25"/>
      <c r="N89" s="41"/>
      <c r="O89" s="41"/>
      <c r="P89" s="25"/>
      <c r="Q89" s="41"/>
      <c r="R89" s="41"/>
      <c r="S89" s="25"/>
      <c r="T89" s="41"/>
      <c r="U89" s="41"/>
    </row>
    <row r="90" spans="1:21" x14ac:dyDescent="0.25">
      <c r="A90" s="25" t="s">
        <v>52</v>
      </c>
      <c r="B90" s="25"/>
      <c r="C90" s="35" t="s">
        <v>60</v>
      </c>
      <c r="D90" s="35"/>
      <c r="E90" s="35" t="s">
        <v>53</v>
      </c>
      <c r="F90" s="35"/>
      <c r="G90" s="35" t="s">
        <v>54</v>
      </c>
      <c r="H90" s="35"/>
      <c r="I90" s="25"/>
      <c r="J90" s="6"/>
      <c r="M90" s="25"/>
      <c r="N90" s="25"/>
      <c r="O90" s="25"/>
      <c r="P90" s="25"/>
      <c r="Q90" s="25"/>
      <c r="R90" s="25"/>
      <c r="S90" s="25"/>
      <c r="T90" s="25"/>
      <c r="U90" s="25"/>
    </row>
    <row r="91" spans="1:21" x14ac:dyDescent="0.25">
      <c r="A91" s="25"/>
      <c r="B91" s="25"/>
      <c r="C91" s="35"/>
      <c r="D91" s="35"/>
      <c r="E91" s="35"/>
      <c r="F91" s="35"/>
      <c r="G91" s="35"/>
      <c r="H91" s="35"/>
      <c r="I91" s="25"/>
      <c r="J91" s="6"/>
      <c r="M91" s="25"/>
      <c r="N91" s="25"/>
      <c r="O91" s="25"/>
      <c r="P91" s="25"/>
      <c r="Q91" s="25"/>
      <c r="R91" s="25"/>
      <c r="S91" s="25"/>
      <c r="T91" s="25"/>
      <c r="U91" s="25"/>
    </row>
    <row r="92" spans="1:21" x14ac:dyDescent="0.25">
      <c r="A92" s="25" t="s">
        <v>57</v>
      </c>
      <c r="B92" s="25">
        <v>3</v>
      </c>
      <c r="C92" s="35" t="str">
        <f>$R$54</f>
        <v/>
      </c>
      <c r="D92" s="35"/>
      <c r="E92" s="35" t="str">
        <f>$R$70</f>
        <v/>
      </c>
      <c r="F92" s="35"/>
      <c r="G92" s="35" t="str">
        <f>$R$38</f>
        <v/>
      </c>
      <c r="H92" s="35"/>
      <c r="I92" s="25"/>
      <c r="J92" s="41"/>
      <c r="K92" s="25" t="s">
        <v>23</v>
      </c>
      <c r="L92" s="41"/>
      <c r="M92" s="25"/>
      <c r="N92" s="41"/>
      <c r="O92" s="41"/>
      <c r="P92" s="25"/>
      <c r="Q92" s="41"/>
      <c r="R92" s="41"/>
      <c r="S92" s="25"/>
      <c r="T92" s="41"/>
      <c r="U92" s="41"/>
    </row>
    <row r="93" spans="1:21" x14ac:dyDescent="0.25">
      <c r="A93" s="25" t="s">
        <v>52</v>
      </c>
      <c r="B93" s="25"/>
      <c r="C93" s="35" t="s">
        <v>37</v>
      </c>
      <c r="D93" s="35"/>
      <c r="E93" s="35" t="s">
        <v>51</v>
      </c>
      <c r="F93" s="35"/>
      <c r="G93" s="35" t="s">
        <v>36</v>
      </c>
      <c r="H93" s="35"/>
      <c r="I93" s="25"/>
      <c r="J93" s="6"/>
      <c r="M93" s="25"/>
      <c r="N93" s="25"/>
      <c r="O93" s="25"/>
      <c r="P93" s="25"/>
      <c r="Q93" s="25"/>
      <c r="R93" s="25"/>
      <c r="S93" s="25"/>
      <c r="T93" s="25"/>
      <c r="U93" s="25"/>
    </row>
    <row r="94" spans="1:21" x14ac:dyDescent="0.25">
      <c r="A94" s="25"/>
      <c r="B94" s="25"/>
      <c r="C94" s="35"/>
      <c r="D94" s="35"/>
      <c r="E94" s="35"/>
      <c r="F94" s="35"/>
      <c r="G94" s="35"/>
      <c r="H94" s="35"/>
      <c r="I94" s="25"/>
      <c r="J94" s="6"/>
      <c r="M94" s="25"/>
      <c r="N94" s="25"/>
      <c r="O94" s="25"/>
      <c r="P94" s="25"/>
      <c r="Q94" s="25"/>
      <c r="R94" s="25"/>
      <c r="S94" s="25"/>
      <c r="T94" s="25"/>
      <c r="U94" s="25"/>
    </row>
    <row r="95" spans="1:21" x14ac:dyDescent="0.25">
      <c r="A95" s="25" t="s">
        <v>42</v>
      </c>
      <c r="B95" s="25">
        <v>1</v>
      </c>
      <c r="C95" s="35" t="str">
        <f>IF(J89&gt;L89,E89,IF(J89&lt;L89,C89,""))</f>
        <v/>
      </c>
      <c r="E95" s="35" t="str">
        <f>IF(J86&gt;L86,E86,IF(J86&lt;L86,C86,""))</f>
        <v/>
      </c>
      <c r="F95" s="35"/>
      <c r="G95" s="35" t="str">
        <f>IF(J86&gt;L86,C86,IF(J86&lt;L86,E86,""))</f>
        <v/>
      </c>
      <c r="H95" s="35"/>
      <c r="I95" s="25"/>
      <c r="J95" s="41"/>
      <c r="K95" s="25" t="s">
        <v>23</v>
      </c>
      <c r="L95" s="41"/>
      <c r="M95" s="25"/>
      <c r="N95" s="41"/>
      <c r="O95" s="41"/>
      <c r="P95" s="25"/>
      <c r="Q95" s="41"/>
      <c r="R95" s="41"/>
      <c r="S95" s="25"/>
      <c r="T95" s="41"/>
      <c r="U95" s="41"/>
    </row>
    <row r="96" spans="1:21" x14ac:dyDescent="0.25">
      <c r="A96" s="25" t="s">
        <v>34</v>
      </c>
      <c r="B96" s="25"/>
      <c r="C96" s="35" t="s">
        <v>44</v>
      </c>
      <c r="E96" s="35" t="s">
        <v>43</v>
      </c>
      <c r="F96" s="35"/>
      <c r="G96" s="35" t="s">
        <v>40</v>
      </c>
      <c r="H96" s="35"/>
      <c r="I96" s="25"/>
      <c r="J96" s="6"/>
      <c r="M96" s="25"/>
      <c r="N96" s="25"/>
      <c r="O96" s="25"/>
      <c r="P96" s="25"/>
      <c r="Q96" s="25"/>
      <c r="R96" s="25"/>
      <c r="S96" s="25"/>
      <c r="T96" s="25"/>
      <c r="U96" s="25"/>
    </row>
    <row r="97" spans="1:27" x14ac:dyDescent="0.25">
      <c r="A97" s="25"/>
      <c r="B97" s="25"/>
      <c r="C97" s="35"/>
      <c r="D97" s="35"/>
      <c r="E97" s="35"/>
      <c r="F97" s="35"/>
      <c r="G97" s="35"/>
      <c r="H97" s="35"/>
      <c r="I97" s="25"/>
      <c r="J97" s="6"/>
      <c r="M97" s="25"/>
      <c r="N97" s="25"/>
      <c r="O97" s="25"/>
      <c r="P97" s="25"/>
      <c r="Q97" s="25"/>
      <c r="R97" s="25"/>
      <c r="S97" s="25"/>
      <c r="T97" s="25"/>
      <c r="U97" s="25"/>
    </row>
    <row r="98" spans="1:27" x14ac:dyDescent="0.25">
      <c r="A98" s="25" t="s">
        <v>35</v>
      </c>
      <c r="B98" s="25">
        <v>2</v>
      </c>
      <c r="C98" s="35" t="str">
        <f>IF(J80&gt;L80,E80,IF(J80&lt;L80,C80,""))</f>
        <v/>
      </c>
      <c r="E98" s="35" t="str">
        <f>IF(J77&lt;L77,C77,IF(J77&gt;L77,E77,""))</f>
        <v/>
      </c>
      <c r="F98" s="35"/>
      <c r="G98" s="35" t="str">
        <f>IF(J89&gt;L89,C89,IF(J89&lt;L89,E89,""))</f>
        <v/>
      </c>
      <c r="H98" s="35"/>
      <c r="I98" s="25"/>
      <c r="J98" s="41"/>
      <c r="K98" s="25" t="s">
        <v>23</v>
      </c>
      <c r="L98" s="41"/>
      <c r="M98" s="25"/>
      <c r="N98" s="41"/>
      <c r="O98" s="41"/>
      <c r="P98" s="25"/>
      <c r="Q98" s="41"/>
      <c r="R98" s="41"/>
      <c r="S98" s="25"/>
      <c r="T98" s="41"/>
      <c r="U98" s="41"/>
    </row>
    <row r="99" spans="1:27" x14ac:dyDescent="0.25">
      <c r="A99" s="25" t="s">
        <v>34</v>
      </c>
      <c r="B99" s="25"/>
      <c r="C99" s="35" t="s">
        <v>56</v>
      </c>
      <c r="E99" s="35" t="s">
        <v>54</v>
      </c>
      <c r="F99" s="35"/>
      <c r="G99" s="35" t="s">
        <v>41</v>
      </c>
      <c r="H99" s="35"/>
      <c r="I99" s="25"/>
      <c r="J99" s="6"/>
      <c r="M99" s="25"/>
      <c r="N99" s="25"/>
      <c r="O99" s="25"/>
      <c r="P99" s="25"/>
      <c r="Q99" s="25"/>
      <c r="R99" s="25"/>
      <c r="S99" s="25"/>
      <c r="T99" s="25"/>
      <c r="U99" s="25"/>
    </row>
    <row r="100" spans="1:27" x14ac:dyDescent="0.25">
      <c r="A100" s="25"/>
      <c r="B100" s="25"/>
      <c r="C100" s="35"/>
      <c r="D100" s="35"/>
      <c r="E100" s="35"/>
      <c r="F100" s="35"/>
      <c r="G100" s="35"/>
      <c r="H100" s="35"/>
      <c r="I100" s="25"/>
      <c r="J100" s="6"/>
      <c r="M100" s="25"/>
      <c r="N100" s="25"/>
      <c r="O100" s="25"/>
      <c r="P100" s="25"/>
      <c r="Q100" s="25"/>
      <c r="R100" s="25"/>
      <c r="S100" s="25"/>
      <c r="T100" s="25"/>
      <c r="U100" s="25"/>
    </row>
    <row r="101" spans="1:27" x14ac:dyDescent="0.25">
      <c r="A101" s="25" t="s">
        <v>58</v>
      </c>
      <c r="B101" s="25">
        <v>3</v>
      </c>
      <c r="C101" s="35" t="str">
        <f>$R$38</f>
        <v/>
      </c>
      <c r="D101" s="35"/>
      <c r="E101" s="35" t="str">
        <f>$R$70</f>
        <v/>
      </c>
      <c r="F101" s="35"/>
      <c r="G101" s="35" t="str">
        <f>$R$54</f>
        <v/>
      </c>
      <c r="H101" s="35"/>
      <c r="I101" s="25"/>
      <c r="J101" s="41"/>
      <c r="K101" s="25" t="s">
        <v>23</v>
      </c>
      <c r="L101" s="41"/>
      <c r="M101" s="25"/>
      <c r="N101" s="41"/>
      <c r="O101" s="41"/>
      <c r="P101" s="25"/>
      <c r="Q101" s="41"/>
      <c r="R101" s="41"/>
      <c r="S101" s="25"/>
      <c r="T101" s="41"/>
      <c r="U101" s="41"/>
    </row>
    <row r="102" spans="1:27" x14ac:dyDescent="0.25">
      <c r="A102" s="25" t="s">
        <v>34</v>
      </c>
      <c r="B102" s="25"/>
      <c r="C102" s="35" t="s">
        <v>36</v>
      </c>
      <c r="D102" s="35"/>
      <c r="E102" s="35" t="s">
        <v>51</v>
      </c>
      <c r="F102" s="35"/>
      <c r="G102" s="35" t="s">
        <v>37</v>
      </c>
      <c r="H102" s="35"/>
      <c r="I102" s="25"/>
      <c r="J102" s="6"/>
      <c r="M102" s="25"/>
      <c r="N102" s="25"/>
      <c r="O102" s="25"/>
      <c r="P102" s="25"/>
      <c r="Q102" s="25"/>
      <c r="R102" s="25"/>
      <c r="S102" s="25"/>
      <c r="T102" s="25"/>
      <c r="U102" s="25"/>
    </row>
    <row r="103" spans="1:27" x14ac:dyDescent="0.25">
      <c r="A103" s="25"/>
      <c r="B103" s="25"/>
      <c r="C103" s="35"/>
      <c r="D103" s="35"/>
      <c r="E103" s="35"/>
      <c r="F103" s="35"/>
      <c r="G103" s="35"/>
      <c r="H103" s="35"/>
      <c r="I103" s="25"/>
      <c r="J103" s="6"/>
      <c r="M103" s="25"/>
      <c r="N103" s="25"/>
      <c r="O103" s="25"/>
      <c r="P103" s="25"/>
      <c r="Q103" s="25"/>
      <c r="R103" s="25"/>
      <c r="S103" s="25"/>
      <c r="T103" s="25"/>
      <c r="U103" s="25"/>
    </row>
    <row r="104" spans="1:27" x14ac:dyDescent="0.25">
      <c r="A104" s="25" t="s">
        <v>38</v>
      </c>
      <c r="B104" s="25">
        <v>1</v>
      </c>
      <c r="C104" s="35" t="str">
        <f>IF(J86&gt;L86,C86,IF(J86&lt;L86,E86,""))</f>
        <v/>
      </c>
      <c r="D104" s="35"/>
      <c r="E104" s="35" t="str">
        <f>IF(J89&gt;L89,C89,IF(J89&lt;L89,E89,""))</f>
        <v/>
      </c>
      <c r="F104" s="35"/>
      <c r="G104" s="35" t="str">
        <f>IF(J95&lt;L95,C95,IF(J95&gt;L95,E95,""))</f>
        <v/>
      </c>
      <c r="H104" s="35"/>
      <c r="I104" s="25"/>
      <c r="J104" s="41"/>
      <c r="K104" s="25" t="s">
        <v>23</v>
      </c>
      <c r="L104" s="41"/>
      <c r="M104" s="25"/>
      <c r="N104" s="41"/>
      <c r="O104" s="41"/>
      <c r="P104" s="25"/>
      <c r="Q104" s="41"/>
      <c r="R104" s="41"/>
      <c r="S104" s="25"/>
      <c r="T104" s="41"/>
      <c r="U104" s="41"/>
    </row>
    <row r="105" spans="1:27" x14ac:dyDescent="0.25">
      <c r="A105" s="25" t="s">
        <v>39</v>
      </c>
      <c r="B105" s="25"/>
      <c r="C105" s="35" t="s">
        <v>40</v>
      </c>
      <c r="D105" s="35"/>
      <c r="E105" s="35" t="s">
        <v>41</v>
      </c>
      <c r="F105" s="35"/>
      <c r="G105" s="35" t="s">
        <v>65</v>
      </c>
      <c r="H105" s="35"/>
      <c r="I105" s="25"/>
      <c r="J105" s="6"/>
      <c r="M105" s="25"/>
      <c r="N105" s="25"/>
      <c r="O105" s="25"/>
      <c r="P105" s="25"/>
      <c r="Q105" s="25"/>
      <c r="R105" s="25"/>
      <c r="S105" s="25"/>
      <c r="T105" s="25"/>
      <c r="U105" s="25"/>
    </row>
    <row r="106" spans="1:27" x14ac:dyDescent="0.25">
      <c r="A106" s="36"/>
      <c r="B106" s="36"/>
      <c r="C106" s="37"/>
      <c r="D106" s="37"/>
      <c r="E106" s="37"/>
      <c r="F106" s="37"/>
      <c r="G106" s="37"/>
      <c r="H106" s="35"/>
      <c r="I106" s="25"/>
      <c r="J106" s="6"/>
      <c r="M106" s="25"/>
      <c r="N106" s="25"/>
      <c r="O106" s="25"/>
      <c r="P106" s="25"/>
      <c r="Q106" s="25"/>
      <c r="R106" s="25"/>
      <c r="S106" s="25"/>
      <c r="T106" s="25"/>
      <c r="U106" s="25"/>
    </row>
    <row r="107" spans="1:27" x14ac:dyDescent="0.25">
      <c r="A107" s="25"/>
      <c r="B107" s="25"/>
      <c r="C107" s="35"/>
      <c r="D107" s="35"/>
      <c r="E107" s="35"/>
      <c r="F107" s="35"/>
      <c r="G107" s="35"/>
      <c r="H107" s="35"/>
      <c r="I107" s="25"/>
      <c r="J107" s="6"/>
      <c r="M107" s="25"/>
      <c r="N107" s="25"/>
      <c r="O107" s="25"/>
      <c r="P107" s="25"/>
      <c r="Q107" s="25"/>
      <c r="R107" s="25"/>
      <c r="S107" s="25"/>
      <c r="T107" s="25"/>
      <c r="U107" s="25"/>
    </row>
    <row r="108" spans="1:27" ht="17.149999999999999" customHeight="1" x14ac:dyDescent="0.4">
      <c r="B108" s="18" t="s">
        <v>77</v>
      </c>
      <c r="J108" s="6"/>
    </row>
    <row r="109" spans="1:27" ht="13" thickBot="1" x14ac:dyDescent="0.3">
      <c r="C109" s="38"/>
    </row>
    <row r="110" spans="1:27" ht="13" x14ac:dyDescent="0.3">
      <c r="A110" s="46" t="s">
        <v>2</v>
      </c>
      <c r="B110" s="46"/>
      <c r="C110" s="30" t="s">
        <v>24</v>
      </c>
      <c r="D110" s="30" t="s">
        <v>25</v>
      </c>
      <c r="E110" s="30" t="s">
        <v>26</v>
      </c>
      <c r="F110" s="31" t="s">
        <v>90</v>
      </c>
      <c r="G110" s="30" t="s">
        <v>27</v>
      </c>
      <c r="H110" s="55" t="s">
        <v>28</v>
      </c>
      <c r="I110" s="56"/>
      <c r="J110" s="57"/>
      <c r="K110" s="58"/>
      <c r="L110" s="59" t="s">
        <v>91</v>
      </c>
      <c r="M110" s="59"/>
      <c r="N110" s="59"/>
      <c r="O110" s="25"/>
      <c r="P110" s="25"/>
      <c r="Q110" s="1" t="s">
        <v>76</v>
      </c>
      <c r="R110" s="2"/>
      <c r="S110" s="2"/>
      <c r="T110" s="2"/>
      <c r="U110" s="2"/>
      <c r="V110" s="3"/>
      <c r="AA110" s="6" t="s">
        <v>68</v>
      </c>
    </row>
    <row r="111" spans="1:27" ht="13" x14ac:dyDescent="0.3">
      <c r="A111" s="46" t="str">
        <f>$R$38</f>
        <v/>
      </c>
      <c r="B111" s="46"/>
      <c r="C111" s="32" t="str">
        <f>IF(OR($J$83&lt;&gt;0,$L$83&lt;&gt;0),IF($J$101&gt;$L$101,2,0)+IF($J$83&gt;$L$83,2,0)+IF(AND($J$83=$L$83,$J$83&gt;0),1,0)+IF(AND($J$101=$L$101,$J$101&gt;0),1,0),"")</f>
        <v/>
      </c>
      <c r="D111" s="33" t="str">
        <f>IF(OR($J$83&lt;&gt;0,$L$83&lt;&gt;0),$J$101+$J$83,"")</f>
        <v/>
      </c>
      <c r="E111" s="33" t="str">
        <f>IF(OR($J$83&lt;&gt;0,$L$83&lt;&gt;0),$L$101+$L$83,"")</f>
        <v/>
      </c>
      <c r="F111" s="31" t="str">
        <f>IF(OR($J$83&lt;&gt;0,$L$83&lt;&gt;0),IF($E$111&lt;&gt;0,$D$111/$E$111,"MAX"),"")</f>
        <v/>
      </c>
      <c r="G111" s="33" t="str">
        <f>IF(OR($J$83&lt;&gt;0,$L$83&lt;&gt;0),$N$83+$Q$83+$T$83+$N$101+$Q$101+$T$101,"")</f>
        <v/>
      </c>
      <c r="H111" s="47" t="str">
        <f>IF(OR($J$83&lt;&gt;0,$L$83&lt;&gt;0),$O$83+$R$83+$U$83+$O$101+$R$101+$U$101,"")</f>
        <v/>
      </c>
      <c r="I111" s="48"/>
      <c r="J111" s="60"/>
      <c r="K111" s="62"/>
      <c r="L111" s="50" t="str">
        <f>IF(OR($J$83&lt;&gt;0,$L$83&lt;&gt;0),IF($H$111&lt;&gt;0,$G$111/$H$111,"MAX"),"")</f>
        <v/>
      </c>
      <c r="M111" s="51"/>
      <c r="N111" s="52"/>
      <c r="O111" s="25"/>
      <c r="P111" s="25"/>
      <c r="Q111" s="39" t="s">
        <v>9</v>
      </c>
      <c r="R111" s="60" t="str">
        <f>IF(AND($F$111="",$F$112="",$F$113=""),"",INDEX($A$111:$A$113,MATCH(1,$AA$111:$AA$113,0)))</f>
        <v/>
      </c>
      <c r="S111" s="60"/>
      <c r="T111" s="60"/>
      <c r="U111" s="60"/>
      <c r="V111" s="61"/>
      <c r="AA111" s="20">
        <f>COUNTIF($C$111:$C$113,"&gt;"&amp;$C111)+COUNTIFS($C$111:$C$113,$C111,$F$111:$F$113,"&gt;"&amp;$F111)+COUNTIFS($C$111:$C$113,$C111,$F$111:$F$113,$F111,$L$111:$L$113,"&gt;"&amp;$L111)+1</f>
        <v>1</v>
      </c>
    </row>
    <row r="112" spans="1:27" ht="13" x14ac:dyDescent="0.3">
      <c r="A112" s="46" t="str">
        <f>$R$54</f>
        <v/>
      </c>
      <c r="B112" s="46"/>
      <c r="C112" s="32" t="str">
        <f>IF(OR($J$83&lt;&gt;0,$L$83&lt;&gt;0),IF($J$92&gt;$L$92,2,0)+IF($J$83&lt;$L$83,2,0)+IF(AND($J$83=$L$83,$J$83&gt;0),1,0)+IF(AND($J$92=$L$92,$J$92&gt;0),1,0),"")</f>
        <v/>
      </c>
      <c r="D112" s="33" t="str">
        <f>IF(OR($J$83&lt;&gt;0,$L$83&lt;&gt;0),$J$92+$L$83,"")</f>
        <v/>
      </c>
      <c r="E112" s="33" t="str">
        <f>IF(OR($J$83&lt;&gt;0,$L$83&lt;&gt;0),$L$92+$J$83,"")</f>
        <v/>
      </c>
      <c r="F112" s="31" t="str">
        <f>IF(OR($J$83&lt;&gt;0,$L$83&lt;&gt;0),IF($E$112&lt;&gt;0,$D$112/$E$112,"MAX"),"")</f>
        <v/>
      </c>
      <c r="G112" s="33" t="str">
        <f>IF(OR($J$83&lt;&gt;0,$L$83&lt;&gt;0),$O$83+$R$83+$U$83+$N$92+$Q$92+$T$92,"")</f>
        <v/>
      </c>
      <c r="H112" s="47" t="str">
        <f>IF(OR($J$83&lt;&gt;0,$L$83&lt;&gt;0),$N$83+$Q$83+$T$83+$O$92+$R$92+$U$92,"")</f>
        <v/>
      </c>
      <c r="I112" s="48"/>
      <c r="J112" s="60"/>
      <c r="K112" s="62"/>
      <c r="L112" s="50" t="str">
        <f>IF(OR($J$83&lt;&gt;0,$L$83&lt;&gt;0),IF($H$112&lt;&gt;0,$G$112/$H$112,"MAX"),"")</f>
        <v/>
      </c>
      <c r="M112" s="51"/>
      <c r="N112" s="52"/>
      <c r="O112" s="25"/>
      <c r="P112" s="25"/>
      <c r="Q112" s="39" t="s">
        <v>10</v>
      </c>
      <c r="R112" s="60" t="str">
        <f>IF(AND($F$111="",$F$112="",$F$113=""),"",INDEX($A$111:$A$113,MATCH(2,$AA$111:$AA$113,0)))</f>
        <v/>
      </c>
      <c r="S112" s="60"/>
      <c r="T112" s="60"/>
      <c r="U112" s="60"/>
      <c r="V112" s="61"/>
      <c r="AA112" s="20">
        <f>COUNTIF($C$111:$C$113,"&gt;"&amp;$C112)+COUNTIFS($C$111:$C$113,$C112,$F$111:$F$113,"&gt;"&amp;$F112)+COUNTIFS($C$111:$C$113,$C112,$F$111:$F$113,$F112,$L$111:$L$113,"&gt;"&amp;$L112)+1</f>
        <v>1</v>
      </c>
    </row>
    <row r="113" spans="1:27" ht="13.5" thickBot="1" x14ac:dyDescent="0.35">
      <c r="A113" s="46" t="str">
        <f>$R$70</f>
        <v/>
      </c>
      <c r="B113" s="46"/>
      <c r="C113" s="32" t="str">
        <f>IF(OR($J$92&lt;&gt;0,$L$92&lt;&gt;0),IF($J$92&lt;$L$92,2,0)+IF($J$101&lt;$L$101,2,0)+IF(AND($J$101=$L$101,$J$101&gt;0),1,0)+IF(AND($J$92=$L$92,$J$92&gt;0),1,0),"")</f>
        <v/>
      </c>
      <c r="D113" s="33" t="str">
        <f>IF(OR($J$92&lt;&gt;0,$L$92&lt;&gt;0),$L$101+$L$92,"")</f>
        <v/>
      </c>
      <c r="E113" s="33" t="str">
        <f>IF(OR($J$92&lt;&gt;0,$L$92&lt;&gt;0),$J$101+$J$92,"")</f>
        <v/>
      </c>
      <c r="F113" s="31" t="str">
        <f>IF(OR($J$92&lt;&gt;0,$L$92&lt;&gt;0),IF($E$113&lt;&gt;0,$D$113/$E$113,"MAX"),"")</f>
        <v/>
      </c>
      <c r="G113" s="33" t="str">
        <f>IF(OR($J$92&lt;&gt;0,$L$92&lt;&gt;0),$O$92+$R$92+$U$92+$O$101+$R$101+$U$101,"")</f>
        <v/>
      </c>
      <c r="H113" s="47" t="str">
        <f>IF(OR($J$92&lt;&gt;0,$L$92&lt;&gt;0),$N$92+$Q$92+$T$92+$N$101+$Q$101+$T$101,"")</f>
        <v/>
      </c>
      <c r="I113" s="48"/>
      <c r="J113" s="60"/>
      <c r="K113" s="62"/>
      <c r="L113" s="50" t="str">
        <f>IF(OR($J$92&lt;&gt;0,$L$92&lt;&gt;0),IF($H$113&lt;&gt;0,$G$113/$H$113,"MAX"),"")</f>
        <v/>
      </c>
      <c r="M113" s="51"/>
      <c r="N113" s="52"/>
      <c r="O113" s="25"/>
      <c r="P113" s="25"/>
      <c r="Q113" s="40" t="s">
        <v>11</v>
      </c>
      <c r="R113" s="53" t="str">
        <f>IF(AND($F$111="",$F$112="",$F$113=""),"",INDEX($A$111:$A$113,MATCH(3,$AA$111:$AA$113,0)))</f>
        <v/>
      </c>
      <c r="S113" s="53"/>
      <c r="T113" s="53"/>
      <c r="U113" s="53"/>
      <c r="V113" s="54"/>
      <c r="AA113" s="20">
        <f>COUNTIF($C$111:$C$113,"&gt;"&amp;$C113)+COUNTIFS($C$111:$C$113,$C113,$F$111:$F$113,"&gt;"&amp;$F113)+COUNTIFS($C$111:$C$113,$C113,$F$111:$F$113,$F113,$L$111:$L$113,"&gt;"&amp;$L113)+1</f>
        <v>1</v>
      </c>
    </row>
  </sheetData>
  <sheetProtection sheet="1" selectLockedCells="1"/>
  <protectedRanges>
    <protectedRange sqref="R36:V38 R52:V54 R68:V70 R111:V113" name="Område4"/>
    <protectedRange sqref="J28 L28 N28:O28 Q28:R28 T28:U28 J30 L30 N30:O30 Q30:R30 T30:U30 J32 L32 N32:O32 Q32:R32 T32:U32 J44 L44 N44:O44 Q44:R44 T44:U44 J46 L46 N46:O46 Q46:R46 T46:U46 J48 L48 N48:O48 Q48:R48 T48:U48 J60 L60 N60:O60 Q60:R60 T60:U60 J62 L62 N62:O62 Q62:R62 T62:U62 J64 L64 N64:O64 Q64:R64 T64:U64 J77 L77 N77:O77 Q77:R77 T77:U77 J80 L80 N80:O80 Q80:R80 T80:U80 J83 L83 N83:O83 Q83:R83 T83:U83 J86 L86 N86:O86 Q86:R86 T86:U86 J89 L89 N89:O89 Q89:R89 T89:U89 J92 L92 N92:O92 Q92:R92 T92:U92 J95 L95 N95:O95 Q95:R95 T95:U95 J98 L98 N98:O98 Q98:R98 T98:U98 J101 L101 N101:O101 Q101:R101 T101:U101 J104 L104 N104:O104 Q104:R104 T104:U104" name="Område2"/>
    <protectedRange sqref="A5:C13" name="Område1"/>
  </protectedRanges>
  <sortState xmlns:xlrd2="http://schemas.microsoft.com/office/spreadsheetml/2017/richdata2" ref="AB36:AF41">
    <sortCondition descending="1" ref="AC36:AC41"/>
  </sortState>
  <mergeCells count="69">
    <mergeCell ref="A113:B113"/>
    <mergeCell ref="H113:K113"/>
    <mergeCell ref="L113:N113"/>
    <mergeCell ref="R113:V113"/>
    <mergeCell ref="R111:V111"/>
    <mergeCell ref="A112:B112"/>
    <mergeCell ref="H112:K112"/>
    <mergeCell ref="L112:N112"/>
    <mergeCell ref="R112:V112"/>
    <mergeCell ref="A110:B110"/>
    <mergeCell ref="H110:K110"/>
    <mergeCell ref="L110:N110"/>
    <mergeCell ref="A111:B111"/>
    <mergeCell ref="H111:K111"/>
    <mergeCell ref="L111:N111"/>
    <mergeCell ref="A12:C12"/>
    <mergeCell ref="A13:C13"/>
    <mergeCell ref="A11:C11"/>
    <mergeCell ref="A35:B35"/>
    <mergeCell ref="H35:K35"/>
    <mergeCell ref="A10:C10"/>
    <mergeCell ref="A5:C5"/>
    <mergeCell ref="A6:C6"/>
    <mergeCell ref="A7:C7"/>
    <mergeCell ref="A8:C8"/>
    <mergeCell ref="A9:C9"/>
    <mergeCell ref="L35:N35"/>
    <mergeCell ref="A36:B36"/>
    <mergeCell ref="H36:K36"/>
    <mergeCell ref="L36:N36"/>
    <mergeCell ref="R36:V36"/>
    <mergeCell ref="R53:V53"/>
    <mergeCell ref="A37:B37"/>
    <mergeCell ref="H37:K37"/>
    <mergeCell ref="L37:N37"/>
    <mergeCell ref="R37:V37"/>
    <mergeCell ref="L52:N52"/>
    <mergeCell ref="L53:N53"/>
    <mergeCell ref="A54:B54"/>
    <mergeCell ref="H54:K54"/>
    <mergeCell ref="L54:N54"/>
    <mergeCell ref="R54:V54"/>
    <mergeCell ref="A38:B38"/>
    <mergeCell ref="H38:K38"/>
    <mergeCell ref="L38:N38"/>
    <mergeCell ref="R38:V38"/>
    <mergeCell ref="A51:B51"/>
    <mergeCell ref="H51:K51"/>
    <mergeCell ref="L51:N51"/>
    <mergeCell ref="R52:V52"/>
    <mergeCell ref="A53:B53"/>
    <mergeCell ref="H53:K53"/>
    <mergeCell ref="A52:B52"/>
    <mergeCell ref="H52:K52"/>
    <mergeCell ref="A70:B70"/>
    <mergeCell ref="H70:K70"/>
    <mergeCell ref="L70:N70"/>
    <mergeCell ref="R70:V70"/>
    <mergeCell ref="A67:B67"/>
    <mergeCell ref="H67:K67"/>
    <mergeCell ref="L67:N67"/>
    <mergeCell ref="A68:B68"/>
    <mergeCell ref="H68:K68"/>
    <mergeCell ref="L68:N68"/>
    <mergeCell ref="R68:V68"/>
    <mergeCell ref="A69:B69"/>
    <mergeCell ref="H69:K69"/>
    <mergeCell ref="L69:N69"/>
    <mergeCell ref="R69:V69"/>
  </mergeCells>
  <phoneticPr fontId="15" type="noConversion"/>
  <pageMargins left="0.74791666666666701" right="0.74791666666666701" top="0.98402777777777795" bottom="0.98402777777777795" header="0.51180555555555496" footer="0.51180555555555496"/>
  <pageSetup paperSize="9" scale="31" firstPageNumber="0" orientation="portrait" horizontalDpi="300" verticalDpi="300" r:id="rId1"/>
  <rowBreaks count="1" manualBreakCount="1">
    <brk id="1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5:J26"/>
  <sheetViews>
    <sheetView zoomScaleNormal="100" workbookViewId="0">
      <selection activeCell="D8" sqref="D8"/>
    </sheetView>
  </sheetViews>
  <sheetFormatPr defaultColWidth="8.90625" defaultRowHeight="12.5" x14ac:dyDescent="0.25"/>
  <cols>
    <col min="1" max="2" width="8.90625" style="6"/>
    <col min="3" max="3" width="13.81640625" style="6" customWidth="1"/>
    <col min="4" max="4" width="4.81640625" style="6" customWidth="1"/>
    <col min="5" max="5" width="8.90625" style="6"/>
    <col min="6" max="6" width="13.81640625" style="6" customWidth="1"/>
    <col min="7" max="7" width="4.81640625" style="6" customWidth="1"/>
    <col min="8" max="8" width="8.90625" style="6"/>
    <col min="9" max="9" width="13.81640625" style="6" customWidth="1"/>
    <col min="10" max="10" width="4.81640625" style="6" customWidth="1"/>
    <col min="11" max="16384" width="8.90625" style="6"/>
  </cols>
  <sheetData>
    <row r="5" spans="3:10" ht="13" x14ac:dyDescent="0.3">
      <c r="C5" s="65" t="s">
        <v>71</v>
      </c>
      <c r="D5" s="65"/>
      <c r="E5" s="7"/>
      <c r="F5" s="65" t="s">
        <v>72</v>
      </c>
      <c r="G5" s="65"/>
      <c r="H5" s="7"/>
      <c r="I5" s="65" t="s">
        <v>74</v>
      </c>
      <c r="J5" s="65"/>
    </row>
    <row r="7" spans="3:10" ht="13" x14ac:dyDescent="0.3">
      <c r="C7" s="8"/>
      <c r="D7" s="8" t="s">
        <v>66</v>
      </c>
      <c r="F7" s="7"/>
      <c r="G7" s="7" t="s">
        <v>66</v>
      </c>
      <c r="I7" s="7"/>
      <c r="J7" s="7" t="s">
        <v>66</v>
      </c>
    </row>
    <row r="8" spans="3:10" x14ac:dyDescent="0.25">
      <c r="C8" s="6" t="str">
        <f>'9 lag'!C17</f>
        <v>Lag 1</v>
      </c>
      <c r="D8" s="9"/>
      <c r="F8" s="6" t="str">
        <f>'9 lag'!F17</f>
        <v>Lag 2</v>
      </c>
      <c r="G8" s="9"/>
      <c r="I8" s="6" t="str">
        <f>'9 lag'!L17</f>
        <v>Lag 3</v>
      </c>
      <c r="J8" s="9"/>
    </row>
    <row r="9" spans="3:10" x14ac:dyDescent="0.25">
      <c r="C9" s="6" t="str">
        <f>'9 lag'!C18</f>
        <v>Lag 6</v>
      </c>
      <c r="D9" s="9"/>
      <c r="F9" s="6" t="str">
        <f>'9 lag'!F18</f>
        <v>Lag 5</v>
      </c>
      <c r="G9" s="9"/>
      <c r="I9" s="6" t="str">
        <f>'9 lag'!L18</f>
        <v>Lag 4</v>
      </c>
      <c r="J9" s="9"/>
    </row>
    <row r="10" spans="3:10" x14ac:dyDescent="0.25">
      <c r="C10" s="6" t="str">
        <f>'9 lag'!C19</f>
        <v>Lag 7</v>
      </c>
      <c r="D10" s="9"/>
      <c r="F10" s="6" t="str">
        <f>'9 lag'!F19</f>
        <v>Lag 8</v>
      </c>
      <c r="G10" s="9"/>
      <c r="I10" s="6" t="str">
        <f>'9 lag'!L19</f>
        <v>Lag 9</v>
      </c>
      <c r="J10" s="9"/>
    </row>
    <row r="14" spans="3:10" ht="13" x14ac:dyDescent="0.3">
      <c r="D14" s="7"/>
    </row>
    <row r="15" spans="3:10" ht="13.25" customHeight="1" x14ac:dyDescent="0.25">
      <c r="C15" s="66" t="s">
        <v>73</v>
      </c>
      <c r="D15" s="66"/>
      <c r="E15" s="66"/>
      <c r="F15" s="66"/>
      <c r="G15" s="66"/>
      <c r="H15" s="66"/>
      <c r="I15" s="66"/>
      <c r="J15" s="66"/>
    </row>
    <row r="16" spans="3:10" ht="13.25" customHeight="1" x14ac:dyDescent="0.25">
      <c r="C16" s="66"/>
      <c r="D16" s="66"/>
      <c r="E16" s="66"/>
      <c r="F16" s="66"/>
      <c r="G16" s="66"/>
      <c r="H16" s="66"/>
      <c r="I16" s="66"/>
      <c r="J16" s="66"/>
    </row>
    <row r="17" spans="3:10" ht="13.25" customHeight="1" x14ac:dyDescent="0.25">
      <c r="C17" s="66"/>
      <c r="D17" s="66"/>
      <c r="E17" s="66"/>
      <c r="F17" s="66"/>
      <c r="G17" s="66"/>
      <c r="H17" s="66"/>
      <c r="I17" s="66"/>
      <c r="J17" s="66"/>
    </row>
    <row r="18" spans="3:10" ht="13.25" customHeight="1" x14ac:dyDescent="0.25">
      <c r="C18" s="66"/>
      <c r="D18" s="66"/>
      <c r="E18" s="66"/>
      <c r="F18" s="66"/>
      <c r="G18" s="66"/>
      <c r="H18" s="66"/>
      <c r="I18" s="66"/>
      <c r="J18" s="66"/>
    </row>
    <row r="19" spans="3:10" ht="13.25" customHeight="1" x14ac:dyDescent="0.25">
      <c r="C19" s="66"/>
      <c r="D19" s="66"/>
      <c r="E19" s="66"/>
      <c r="F19" s="66"/>
      <c r="G19" s="66"/>
      <c r="H19" s="66"/>
      <c r="I19" s="66"/>
      <c r="J19" s="66"/>
    </row>
    <row r="20" spans="3:10" ht="13.25" customHeight="1" x14ac:dyDescent="0.25">
      <c r="C20" s="66"/>
      <c r="D20" s="66"/>
      <c r="E20" s="66"/>
      <c r="F20" s="66"/>
      <c r="G20" s="66"/>
      <c r="H20" s="66"/>
      <c r="I20" s="66"/>
      <c r="J20" s="66"/>
    </row>
    <row r="21" spans="3:10" ht="13.25" customHeight="1" x14ac:dyDescent="0.25">
      <c r="C21" s="66"/>
      <c r="D21" s="66"/>
      <c r="E21" s="66"/>
      <c r="F21" s="66"/>
      <c r="G21" s="66"/>
      <c r="H21" s="66"/>
      <c r="I21" s="66"/>
      <c r="J21" s="66"/>
    </row>
    <row r="22" spans="3:10" ht="13.25" customHeight="1" x14ac:dyDescent="0.25">
      <c r="C22" s="66"/>
      <c r="D22" s="66"/>
      <c r="E22" s="66"/>
      <c r="F22" s="66"/>
      <c r="G22" s="66"/>
      <c r="H22" s="66"/>
      <c r="I22" s="66"/>
      <c r="J22" s="66"/>
    </row>
    <row r="23" spans="3:10" ht="13.25" customHeight="1" x14ac:dyDescent="0.25">
      <c r="C23" s="66"/>
      <c r="D23" s="66"/>
      <c r="E23" s="66"/>
      <c r="F23" s="66"/>
      <c r="G23" s="66"/>
      <c r="H23" s="66"/>
      <c r="I23" s="66"/>
      <c r="J23" s="66"/>
    </row>
    <row r="24" spans="3:10" ht="13.25" customHeight="1" x14ac:dyDescent="0.25">
      <c r="C24" s="66"/>
      <c r="D24" s="66"/>
      <c r="E24" s="66"/>
      <c r="F24" s="66"/>
      <c r="G24" s="66"/>
      <c r="H24" s="66"/>
      <c r="I24" s="66"/>
      <c r="J24" s="66"/>
    </row>
    <row r="25" spans="3:10" x14ac:dyDescent="0.25">
      <c r="C25" s="66"/>
      <c r="D25" s="66"/>
      <c r="E25" s="66"/>
      <c r="F25" s="66"/>
      <c r="G25" s="66"/>
      <c r="H25" s="66"/>
      <c r="I25" s="66"/>
      <c r="J25" s="66"/>
    </row>
    <row r="26" spans="3:10" x14ac:dyDescent="0.25">
      <c r="C26" s="66"/>
      <c r="D26" s="66"/>
      <c r="E26" s="66"/>
      <c r="F26" s="66"/>
      <c r="G26" s="66"/>
      <c r="H26" s="66"/>
      <c r="I26" s="66"/>
      <c r="J26" s="66"/>
    </row>
  </sheetData>
  <sheetProtection sheet="1" objects="1" scenarios="1" selectLockedCells="1"/>
  <mergeCells count="4">
    <mergeCell ref="C5:D5"/>
    <mergeCell ref="C15:J26"/>
    <mergeCell ref="F5:G5"/>
    <mergeCell ref="I5:J5"/>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9 lag</vt:lpstr>
      <vt:lpstr>manual rank only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Kjell</dc:creator>
  <cp:lastModifiedBy>Anna Kjell</cp:lastModifiedBy>
  <cp:lastPrinted>2019-11-11T19:08:18Z</cp:lastPrinted>
  <dcterms:created xsi:type="dcterms:W3CDTF">2019-11-04T05:53:29Z</dcterms:created>
  <dcterms:modified xsi:type="dcterms:W3CDTF">2024-03-12T17:01:18Z</dcterms:modified>
</cp:coreProperties>
</file>